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Ｓ　スール\5年\"/>
    </mc:Choice>
  </mc:AlternateContent>
  <xr:revisionPtr revIDLastSave="0" documentId="8_{607C337A-251D-C84E-9D61-FEDA42C85E5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対戦カード" sheetId="1" r:id="rId1"/>
    <sheet name="９チーム星取表" sheetId="3" r:id="rId2"/>
    <sheet name="8チーム星取表" sheetId="4" r:id="rId3"/>
  </sheets>
  <externalReferences>
    <externalReference r:id="rId4"/>
  </externalReferences>
  <definedNames>
    <definedName name="_xlnm.Print_Area" localSheetId="2">'8チーム星取表'!$A$2:$BE$20</definedName>
    <definedName name="_xlnm.Print_Area" localSheetId="1">'９チーム星取表'!$A$2:$BI$21</definedName>
    <definedName name="_xlnm.Print_Area" localSheetId="0">対戦カード!$A$1:$AC$56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6" i="4" l="1"/>
  <c r="AQ16" i="4"/>
  <c r="AP16" i="4"/>
  <c r="AO16" i="4"/>
  <c r="AM16" i="4"/>
  <c r="AL16" i="4"/>
  <c r="AK16" i="4"/>
  <c r="AI16" i="4"/>
  <c r="AH16" i="4"/>
  <c r="AG16" i="4"/>
  <c r="AE16" i="4"/>
  <c r="AD16" i="4"/>
  <c r="AC16" i="4"/>
  <c r="AA16" i="4"/>
  <c r="Z16" i="4"/>
  <c r="Y16" i="4"/>
  <c r="W16" i="4"/>
  <c r="V16" i="4"/>
  <c r="U16" i="4"/>
  <c r="S16" i="4"/>
  <c r="R16" i="4"/>
  <c r="Q16" i="4"/>
  <c r="O16" i="4"/>
  <c r="N16" i="4"/>
  <c r="M16" i="4"/>
  <c r="K16" i="4"/>
  <c r="J16" i="4"/>
  <c r="I16" i="4"/>
  <c r="G16" i="4"/>
  <c r="F16" i="4"/>
  <c r="E16" i="4"/>
  <c r="C16" i="4"/>
  <c r="B16" i="4"/>
  <c r="A16" i="4"/>
  <c r="AT15" i="4"/>
  <c r="AO15" i="4"/>
  <c r="AM15" i="4"/>
  <c r="AL15" i="4"/>
  <c r="AK15" i="4"/>
  <c r="AI15" i="4"/>
  <c r="AH15" i="4"/>
  <c r="AG15" i="4"/>
  <c r="AE15" i="4"/>
  <c r="AD15" i="4"/>
  <c r="AC15" i="4"/>
  <c r="AA15" i="4"/>
  <c r="Z15" i="4"/>
  <c r="Y15" i="4"/>
  <c r="W15" i="4"/>
  <c r="V15" i="4"/>
  <c r="U15" i="4"/>
  <c r="S15" i="4"/>
  <c r="R15" i="4"/>
  <c r="Q15" i="4"/>
  <c r="O15" i="4"/>
  <c r="N15" i="4"/>
  <c r="M15" i="4"/>
  <c r="K15" i="4"/>
  <c r="J15" i="4"/>
  <c r="I15" i="4"/>
  <c r="G15" i="4"/>
  <c r="F15" i="4"/>
  <c r="E15" i="4"/>
  <c r="C15" i="4"/>
  <c r="B15" i="4"/>
  <c r="A15" i="4"/>
  <c r="BB15" i="4"/>
  <c r="AT14" i="4"/>
  <c r="AP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G14" i="4"/>
  <c r="F14" i="4"/>
  <c r="E14" i="4"/>
  <c r="C14" i="4"/>
  <c r="B14" i="4"/>
  <c r="A14" i="4"/>
  <c r="BA14" i="4"/>
  <c r="AT13" i="4"/>
  <c r="AP13" i="4"/>
  <c r="AL13" i="4"/>
  <c r="AG13" i="4"/>
  <c r="AE13" i="4"/>
  <c r="AD13" i="4"/>
  <c r="AC13" i="4"/>
  <c r="AA13" i="4"/>
  <c r="Z13" i="4"/>
  <c r="Y13" i="4"/>
  <c r="W13" i="4"/>
  <c r="V13" i="4"/>
  <c r="U13" i="4"/>
  <c r="S13" i="4"/>
  <c r="R13" i="4"/>
  <c r="Q13" i="4"/>
  <c r="O13" i="4"/>
  <c r="N13" i="4"/>
  <c r="M13" i="4"/>
  <c r="K13" i="4"/>
  <c r="J13" i="4"/>
  <c r="I13" i="4"/>
  <c r="G13" i="4"/>
  <c r="F13" i="4"/>
  <c r="E13" i="4"/>
  <c r="C13" i="4"/>
  <c r="B13" i="4"/>
  <c r="A13" i="4"/>
  <c r="BC13" i="4"/>
  <c r="BC12" i="4"/>
  <c r="BD12" i="4"/>
  <c r="BF12" i="4"/>
  <c r="BB12" i="4"/>
  <c r="BA12" i="4"/>
  <c r="AZ12" i="4"/>
  <c r="AY12" i="4"/>
  <c r="AX12" i="4"/>
  <c r="AT12" i="4"/>
  <c r="AP12" i="4"/>
  <c r="AL12" i="4"/>
  <c r="AH12" i="4"/>
  <c r="AC12" i="4"/>
  <c r="AA12" i="4"/>
  <c r="Z12" i="4"/>
  <c r="Y12" i="4"/>
  <c r="W12" i="4"/>
  <c r="V12" i="4"/>
  <c r="U12" i="4"/>
  <c r="S12" i="4"/>
  <c r="R12" i="4"/>
  <c r="Q12" i="4"/>
  <c r="O12" i="4"/>
  <c r="N12" i="4"/>
  <c r="M12" i="4"/>
  <c r="K12" i="4"/>
  <c r="J12" i="4"/>
  <c r="I12" i="4"/>
  <c r="G12" i="4"/>
  <c r="F12" i="4"/>
  <c r="E12" i="4"/>
  <c r="C12" i="4"/>
  <c r="B12" i="4"/>
  <c r="BC11" i="4"/>
  <c r="BB11" i="4"/>
  <c r="BD11" i="4"/>
  <c r="BA11" i="4"/>
  <c r="BF11" i="4"/>
  <c r="AZ11" i="4"/>
  <c r="AY11" i="4"/>
  <c r="AX11" i="4"/>
  <c r="AT11" i="4"/>
  <c r="AP11" i="4"/>
  <c r="AL11" i="4"/>
  <c r="AH11" i="4"/>
  <c r="AD11" i="4"/>
  <c r="Y11" i="4"/>
  <c r="W11" i="4"/>
  <c r="V11" i="4"/>
  <c r="U11" i="4"/>
  <c r="S11" i="4"/>
  <c r="R11" i="4"/>
  <c r="Q11" i="4"/>
  <c r="O11" i="4"/>
  <c r="N11" i="4"/>
  <c r="M11" i="4"/>
  <c r="K11" i="4"/>
  <c r="J11" i="4"/>
  <c r="I11" i="4"/>
  <c r="G11" i="4"/>
  <c r="F11" i="4"/>
  <c r="E11" i="4"/>
  <c r="C11" i="4"/>
  <c r="B11" i="4"/>
  <c r="E10" i="4"/>
  <c r="I10" i="4"/>
  <c r="M10" i="4"/>
  <c r="Q10" i="4"/>
  <c r="U10" i="4"/>
  <c r="BC10" i="4"/>
  <c r="C10" i="4"/>
  <c r="G10" i="4"/>
  <c r="K10" i="4"/>
  <c r="O10" i="4"/>
  <c r="S10" i="4"/>
  <c r="BB10" i="4"/>
  <c r="BD10" i="4"/>
  <c r="B10" i="4"/>
  <c r="F10" i="4"/>
  <c r="J10" i="4"/>
  <c r="N10" i="4"/>
  <c r="R10" i="4"/>
  <c r="Z10" i="4"/>
  <c r="AD10" i="4"/>
  <c r="BA10" i="4"/>
  <c r="BF10" i="4"/>
  <c r="AZ10" i="4"/>
  <c r="AY10" i="4"/>
  <c r="AX10" i="4"/>
  <c r="AT10" i="4"/>
  <c r="AP10" i="4"/>
  <c r="AL10" i="4"/>
  <c r="AH10" i="4"/>
  <c r="E9" i="4"/>
  <c r="I9" i="4"/>
  <c r="M9" i="4"/>
  <c r="Q9" i="4"/>
  <c r="BC9" i="4"/>
  <c r="C9" i="4"/>
  <c r="G9" i="4"/>
  <c r="K9" i="4"/>
  <c r="O9" i="4"/>
  <c r="BB9" i="4"/>
  <c r="BD9" i="4"/>
  <c r="B9" i="4"/>
  <c r="F9" i="4"/>
  <c r="J9" i="4"/>
  <c r="N9" i="4"/>
  <c r="V9" i="4"/>
  <c r="Z9" i="4"/>
  <c r="AD9" i="4"/>
  <c r="BA9" i="4"/>
  <c r="BF9" i="4"/>
  <c r="AZ9" i="4"/>
  <c r="AY9" i="4"/>
  <c r="AX9" i="4"/>
  <c r="AT9" i="4"/>
  <c r="AP9" i="4"/>
  <c r="AL9" i="4"/>
  <c r="AH9" i="4"/>
  <c r="E8" i="4"/>
  <c r="I8" i="4"/>
  <c r="M8" i="4"/>
  <c r="BC8" i="4"/>
  <c r="C8" i="4"/>
  <c r="G8" i="4"/>
  <c r="K8" i="4"/>
  <c r="BB8" i="4"/>
  <c r="B8" i="4"/>
  <c r="F8" i="4"/>
  <c r="J8" i="4"/>
  <c r="R8" i="4"/>
  <c r="V8" i="4"/>
  <c r="Z8" i="4"/>
  <c r="AD8" i="4"/>
  <c r="BA8" i="4"/>
  <c r="AZ8" i="4"/>
  <c r="AY8" i="4"/>
  <c r="AX8" i="4"/>
  <c r="AT8" i="4"/>
  <c r="AP8" i="4"/>
  <c r="AL8" i="4"/>
  <c r="AH8" i="4"/>
  <c r="E7" i="4"/>
  <c r="I7" i="4"/>
  <c r="BC7" i="4"/>
  <c r="C7" i="4"/>
  <c r="G7" i="4"/>
  <c r="BB7" i="4"/>
  <c r="BD7" i="4"/>
  <c r="B7" i="4"/>
  <c r="F7" i="4"/>
  <c r="N7" i="4"/>
  <c r="R7" i="4"/>
  <c r="V7" i="4"/>
  <c r="Z7" i="4"/>
  <c r="AD7" i="4"/>
  <c r="BA7" i="4"/>
  <c r="BF7" i="4"/>
  <c r="AZ7" i="4"/>
  <c r="AY7" i="4"/>
  <c r="AX7" i="4"/>
  <c r="AT7" i="4"/>
  <c r="AP7" i="4"/>
  <c r="AL7" i="4"/>
  <c r="AH7" i="4"/>
  <c r="E6" i="4"/>
  <c r="BC6" i="4"/>
  <c r="C6" i="4"/>
  <c r="BB6" i="4"/>
  <c r="BD6" i="4"/>
  <c r="B6" i="4"/>
  <c r="J6" i="4"/>
  <c r="N6" i="4"/>
  <c r="R6" i="4"/>
  <c r="V6" i="4"/>
  <c r="Z6" i="4"/>
  <c r="AD6" i="4"/>
  <c r="BA6" i="4"/>
  <c r="BF6" i="4"/>
  <c r="AZ6" i="4"/>
  <c r="AY6" i="4"/>
  <c r="AX6" i="4"/>
  <c r="AT6" i="4"/>
  <c r="AP6" i="4"/>
  <c r="AL6" i="4"/>
  <c r="AH6" i="4"/>
  <c r="BC5" i="4"/>
  <c r="BB5" i="4"/>
  <c r="F5" i="4"/>
  <c r="J5" i="4"/>
  <c r="N5" i="4"/>
  <c r="R5" i="4"/>
  <c r="V5" i="4"/>
  <c r="Z5" i="4"/>
  <c r="AD5" i="4"/>
  <c r="BA5" i="4"/>
  <c r="AZ5" i="4"/>
  <c r="AY5" i="4"/>
  <c r="AX5" i="4"/>
  <c r="AD4" i="4"/>
  <c r="Z4" i="4"/>
  <c r="V4" i="4"/>
  <c r="R4" i="4"/>
  <c r="N4" i="4"/>
  <c r="J4" i="4"/>
  <c r="F4" i="4"/>
  <c r="B4" i="4"/>
  <c r="AX2" i="4"/>
  <c r="BD8" i="4"/>
  <c r="BF8" i="4"/>
  <c r="BD5" i="4"/>
  <c r="BF5" i="4"/>
  <c r="AH4" i="4"/>
  <c r="AP4" i="4"/>
  <c r="AZ13" i="4"/>
  <c r="AX14" i="4"/>
  <c r="BB14" i="4"/>
  <c r="AY15" i="4"/>
  <c r="BC15" i="4"/>
  <c r="BD15" i="4"/>
  <c r="AX16" i="4"/>
  <c r="BB16" i="4"/>
  <c r="AT4" i="4"/>
  <c r="BA13" i="4"/>
  <c r="AY14" i="4"/>
  <c r="BC14" i="4"/>
  <c r="BD14" i="4"/>
  <c r="AZ15" i="4"/>
  <c r="AY16" i="4"/>
  <c r="BC16" i="4"/>
  <c r="BD16" i="4"/>
  <c r="AZ16" i="4"/>
  <c r="AX13" i="4"/>
  <c r="BB13" i="4"/>
  <c r="BD13" i="4"/>
  <c r="AZ14" i="4"/>
  <c r="BA15" i="4"/>
  <c r="AL4" i="4"/>
  <c r="AY13" i="4"/>
  <c r="AX15" i="4"/>
  <c r="BA16" i="4"/>
  <c r="BF16" i="4"/>
  <c r="BF13" i="4"/>
  <c r="AX12" i="3"/>
  <c r="AX5" i="3"/>
  <c r="AD5" i="3"/>
  <c r="Z5" i="3"/>
  <c r="AX4" i="3"/>
  <c r="BF5" i="3"/>
  <c r="W17" i="3"/>
  <c r="V17" i="3"/>
  <c r="Y17" i="3"/>
  <c r="S17" i="3"/>
  <c r="R17" i="3"/>
  <c r="U17" i="3"/>
  <c r="O17" i="3"/>
  <c r="Q17" i="3"/>
  <c r="M17" i="3"/>
  <c r="K17" i="3"/>
  <c r="I17" i="3"/>
  <c r="G17" i="3"/>
  <c r="AG17" i="3"/>
  <c r="AE17" i="3"/>
  <c r="AD17" i="3"/>
  <c r="E17" i="3"/>
  <c r="C17" i="3"/>
  <c r="AC17" i="3"/>
  <c r="AA17" i="3"/>
  <c r="BA16" i="3"/>
  <c r="AY16" i="3"/>
  <c r="AX16" i="3"/>
  <c r="BA15" i="3"/>
  <c r="AY15" i="3"/>
  <c r="AX15" i="3"/>
  <c r="AX11" i="3"/>
  <c r="AX10" i="3"/>
  <c r="AX9" i="3"/>
  <c r="AX8" i="3"/>
  <c r="AX7" i="3"/>
  <c r="AX6" i="3"/>
  <c r="AT17" i="3"/>
  <c r="AP17" i="3"/>
  <c r="AL17" i="3"/>
  <c r="AH17" i="3"/>
  <c r="N17" i="3"/>
  <c r="AP25" i="1"/>
  <c r="AR26" i="1"/>
  <c r="AO20" i="1"/>
  <c r="AR17" i="1"/>
  <c r="AO19" i="1"/>
  <c r="AQ17" i="1"/>
  <c r="AO18" i="1"/>
  <c r="AP17" i="1"/>
  <c r="BB2" i="3"/>
  <c r="AW26" i="1"/>
  <c r="AV26" i="1"/>
  <c r="AU26" i="1"/>
  <c r="AT26" i="1"/>
  <c r="AS26" i="1"/>
  <c r="AQ26" i="1"/>
  <c r="AP26" i="1"/>
  <c r="AQ25" i="1"/>
  <c r="AP19" i="1"/>
  <c r="AP20" i="1"/>
  <c r="AQ20" i="1"/>
  <c r="AP21" i="1"/>
  <c r="AQ21" i="1"/>
  <c r="AR21" i="1"/>
  <c r="AP22" i="1"/>
  <c r="AQ22" i="1"/>
  <c r="AR22" i="1"/>
  <c r="AS22" i="1"/>
  <c r="AP23" i="1"/>
  <c r="AQ23" i="1"/>
  <c r="AR23" i="1"/>
  <c r="AS23" i="1"/>
  <c r="AT23" i="1"/>
  <c r="AP24" i="1"/>
  <c r="AQ24" i="1"/>
  <c r="AR24" i="1"/>
  <c r="AS24" i="1"/>
  <c r="AT24" i="1"/>
  <c r="AU24" i="1"/>
  <c r="AR25" i="1"/>
  <c r="AS25" i="1"/>
  <c r="AT25" i="1"/>
  <c r="AU25" i="1"/>
  <c r="AV25" i="1"/>
  <c r="AX17" i="1"/>
  <c r="AO26" i="1"/>
  <c r="BI3" i="1"/>
  <c r="BC3" i="1"/>
  <c r="A62" i="1"/>
  <c r="A63" i="1"/>
  <c r="A64" i="1"/>
  <c r="A65" i="1"/>
  <c r="A66" i="1"/>
  <c r="X66" i="1"/>
  <c r="A67" i="1"/>
  <c r="A68" i="1"/>
  <c r="A61" i="1"/>
  <c r="AO21" i="1"/>
  <c r="AO22" i="1"/>
  <c r="AO23" i="1"/>
  <c r="AO24" i="1"/>
  <c r="AO25" i="1"/>
  <c r="AS17" i="1"/>
  <c r="AT17" i="1"/>
  <c r="AU17" i="1"/>
  <c r="AV17" i="1"/>
  <c r="AW17" i="1"/>
  <c r="C13" i="3"/>
  <c r="B13" i="3"/>
  <c r="E13" i="3"/>
  <c r="G13" i="3"/>
  <c r="F13" i="3"/>
  <c r="A16" i="3"/>
  <c r="AT4" i="3"/>
  <c r="A15" i="3"/>
  <c r="AP4" i="3"/>
  <c r="A14" i="3"/>
  <c r="AL4" i="3"/>
  <c r="A13" i="3"/>
  <c r="AH4" i="3"/>
  <c r="AD4" i="3"/>
  <c r="C6" i="3"/>
  <c r="C7" i="3"/>
  <c r="B7" i="3"/>
  <c r="C8" i="3"/>
  <c r="B8" i="3"/>
  <c r="C9" i="3"/>
  <c r="B9" i="3"/>
  <c r="C10" i="3"/>
  <c r="B10" i="3"/>
  <c r="C11" i="3"/>
  <c r="B11" i="3"/>
  <c r="C12" i="3"/>
  <c r="B12" i="3"/>
  <c r="C14" i="3"/>
  <c r="B14" i="3"/>
  <c r="C15" i="3"/>
  <c r="B15" i="3"/>
  <c r="C16" i="3"/>
  <c r="B16" i="3"/>
  <c r="E6" i="3"/>
  <c r="E7" i="3"/>
  <c r="E8" i="3"/>
  <c r="E9" i="3"/>
  <c r="E10" i="3"/>
  <c r="E11" i="3"/>
  <c r="E12" i="3"/>
  <c r="E14" i="3"/>
  <c r="E15" i="3"/>
  <c r="E16" i="3"/>
  <c r="G7" i="3"/>
  <c r="F7" i="3"/>
  <c r="G8" i="3"/>
  <c r="G9" i="3"/>
  <c r="F9" i="3"/>
  <c r="G10" i="3"/>
  <c r="G11" i="3"/>
  <c r="F11" i="3"/>
  <c r="G12" i="3"/>
  <c r="G14" i="3"/>
  <c r="F14" i="3"/>
  <c r="G15" i="3"/>
  <c r="F15" i="3"/>
  <c r="G16" i="3"/>
  <c r="F16" i="3"/>
  <c r="I7" i="3"/>
  <c r="I8" i="3"/>
  <c r="I9" i="3"/>
  <c r="I10" i="3"/>
  <c r="I11" i="3"/>
  <c r="I12" i="3"/>
  <c r="I13" i="3"/>
  <c r="I14" i="3"/>
  <c r="I15" i="3"/>
  <c r="I16" i="3"/>
  <c r="AT15" i="3"/>
  <c r="AT14" i="3"/>
  <c r="AP14" i="3"/>
  <c r="AT13" i="3"/>
  <c r="AP13" i="3"/>
  <c r="AL13" i="3"/>
  <c r="AT12" i="3"/>
  <c r="AP12" i="3"/>
  <c r="AL12" i="3"/>
  <c r="AH12" i="3"/>
  <c r="AT11" i="3"/>
  <c r="AP11" i="3"/>
  <c r="AL11" i="3"/>
  <c r="AH11" i="3"/>
  <c r="AD11" i="3"/>
  <c r="AT10" i="3"/>
  <c r="AP10" i="3"/>
  <c r="AL10" i="3"/>
  <c r="AH10" i="3"/>
  <c r="AD10" i="3"/>
  <c r="Z10" i="3"/>
  <c r="AT9" i="3"/>
  <c r="AP9" i="3"/>
  <c r="AL9" i="3"/>
  <c r="AH9" i="3"/>
  <c r="AD9" i="3"/>
  <c r="Z9" i="3"/>
  <c r="V9" i="3"/>
  <c r="AT8" i="3"/>
  <c r="AP8" i="3"/>
  <c r="AL8" i="3"/>
  <c r="AH8" i="3"/>
  <c r="AD8" i="3"/>
  <c r="Z8" i="3"/>
  <c r="V8" i="3"/>
  <c r="R8" i="3"/>
  <c r="AT7" i="3"/>
  <c r="AP7" i="3"/>
  <c r="AL7" i="3"/>
  <c r="AH7" i="3"/>
  <c r="AD7" i="3"/>
  <c r="Z7" i="3"/>
  <c r="V7" i="3"/>
  <c r="R7" i="3"/>
  <c r="N7" i="3"/>
  <c r="AT6" i="3"/>
  <c r="AP6" i="3"/>
  <c r="AL6" i="3"/>
  <c r="AH6" i="3"/>
  <c r="AD6" i="3"/>
  <c r="Z6" i="3"/>
  <c r="V6" i="3"/>
  <c r="R6" i="3"/>
  <c r="N6" i="3"/>
  <c r="J6" i="3"/>
  <c r="V5" i="3"/>
  <c r="R5" i="3"/>
  <c r="N5" i="3"/>
  <c r="J5" i="3"/>
  <c r="F5" i="3"/>
  <c r="AS16" i="3"/>
  <c r="AQ16" i="3"/>
  <c r="AP16" i="3"/>
  <c r="AO16" i="3"/>
  <c r="AM16" i="3"/>
  <c r="AL16" i="3"/>
  <c r="AO15" i="3"/>
  <c r="AM15" i="3"/>
  <c r="AL15" i="3"/>
  <c r="AK16" i="3"/>
  <c r="AI16" i="3"/>
  <c r="AH16" i="3"/>
  <c r="AK15" i="3"/>
  <c r="AI15" i="3"/>
  <c r="AH15" i="3"/>
  <c r="AK14" i="3"/>
  <c r="AI14" i="3"/>
  <c r="AH14" i="3"/>
  <c r="AG16" i="3"/>
  <c r="AE16" i="3"/>
  <c r="AD16" i="3"/>
  <c r="AG15" i="3"/>
  <c r="AE15" i="3"/>
  <c r="AD15" i="3"/>
  <c r="AG14" i="3"/>
  <c r="AE14" i="3"/>
  <c r="AD14" i="3"/>
  <c r="AG13" i="3"/>
  <c r="AE13" i="3"/>
  <c r="AD13" i="3"/>
  <c r="AC16" i="3"/>
  <c r="AA16" i="3"/>
  <c r="Z16" i="3"/>
  <c r="AC15" i="3"/>
  <c r="AA15" i="3"/>
  <c r="Z15" i="3"/>
  <c r="AA14" i="3"/>
  <c r="Z14" i="3"/>
  <c r="AC14" i="3"/>
  <c r="AC13" i="3"/>
  <c r="AA13" i="3"/>
  <c r="Z13" i="3"/>
  <c r="AC12" i="3"/>
  <c r="AA12" i="3"/>
  <c r="Y16" i="3"/>
  <c r="W16" i="3"/>
  <c r="V16" i="3"/>
  <c r="Y15" i="3"/>
  <c r="W15" i="3"/>
  <c r="V15" i="3"/>
  <c r="Y14" i="3"/>
  <c r="W14" i="3"/>
  <c r="V14" i="3"/>
  <c r="Y13" i="3"/>
  <c r="W13" i="3"/>
  <c r="V13" i="3"/>
  <c r="Y12" i="3"/>
  <c r="W12" i="3"/>
  <c r="V12" i="3"/>
  <c r="W11" i="3"/>
  <c r="Y11" i="3"/>
  <c r="U16" i="3"/>
  <c r="S16" i="3"/>
  <c r="R16" i="3"/>
  <c r="U15" i="3"/>
  <c r="S15" i="3"/>
  <c r="R15" i="3"/>
  <c r="U14" i="3"/>
  <c r="S14" i="3"/>
  <c r="R14" i="3"/>
  <c r="U13" i="3"/>
  <c r="S13" i="3"/>
  <c r="U12" i="3"/>
  <c r="S12" i="3"/>
  <c r="R12" i="3"/>
  <c r="U10" i="3"/>
  <c r="S10" i="3"/>
  <c r="R10" i="3"/>
  <c r="U11" i="3"/>
  <c r="S11" i="3"/>
  <c r="Q16" i="3"/>
  <c r="O16" i="3"/>
  <c r="N16" i="3"/>
  <c r="Q15" i="3"/>
  <c r="O15" i="3"/>
  <c r="N15" i="3"/>
  <c r="Q14" i="3"/>
  <c r="O14" i="3"/>
  <c r="N14" i="3"/>
  <c r="Q13" i="3"/>
  <c r="O13" i="3"/>
  <c r="N13" i="3"/>
  <c r="Q12" i="3"/>
  <c r="O12" i="3"/>
  <c r="Q11" i="3"/>
  <c r="O11" i="3"/>
  <c r="N11" i="3"/>
  <c r="Q9" i="3"/>
  <c r="Q10" i="3"/>
  <c r="O10" i="3"/>
  <c r="N10" i="3"/>
  <c r="M16" i="3"/>
  <c r="K16" i="3"/>
  <c r="J16" i="3"/>
  <c r="M15" i="3"/>
  <c r="K15" i="3"/>
  <c r="J15" i="3"/>
  <c r="M14" i="3"/>
  <c r="K14" i="3"/>
  <c r="M13" i="3"/>
  <c r="K13" i="3"/>
  <c r="J13" i="3"/>
  <c r="M12" i="3"/>
  <c r="K12" i="3"/>
  <c r="J12" i="3"/>
  <c r="M11" i="3"/>
  <c r="K11" i="3"/>
  <c r="J11" i="3"/>
  <c r="M10" i="3"/>
  <c r="K10" i="3"/>
  <c r="J10" i="3"/>
  <c r="M9" i="3"/>
  <c r="K9" i="3"/>
  <c r="J9" i="3"/>
  <c r="O9" i="3"/>
  <c r="N9" i="3"/>
  <c r="K8" i="3"/>
  <c r="J8" i="3"/>
  <c r="M8" i="3"/>
  <c r="R11" i="3"/>
  <c r="N4" i="3"/>
  <c r="F4" i="3"/>
  <c r="BG10" i="3"/>
  <c r="C62" i="1"/>
  <c r="F68" i="1"/>
  <c r="J64" i="1"/>
  <c r="BG16" i="3"/>
  <c r="F17" i="3"/>
  <c r="BF14" i="3"/>
  <c r="BF8" i="3"/>
  <c r="F63" i="1"/>
  <c r="BF10" i="3"/>
  <c r="BH10" i="3"/>
  <c r="L65" i="1"/>
  <c r="U62" i="1"/>
  <c r="X62" i="1"/>
  <c r="X65" i="1"/>
  <c r="BG9" i="3"/>
  <c r="BB9" i="3"/>
  <c r="V4" i="3"/>
  <c r="BF7" i="3"/>
  <c r="BB7" i="3"/>
  <c r="B17" i="3"/>
  <c r="BG14" i="3"/>
  <c r="BC5" i="3"/>
  <c r="BE5" i="3"/>
  <c r="BD5" i="3"/>
  <c r="BB5" i="3"/>
  <c r="O67" i="1"/>
  <c r="X61" i="1"/>
  <c r="B4" i="3"/>
  <c r="AB61" i="1"/>
  <c r="U64" i="1"/>
  <c r="U66" i="1"/>
  <c r="L64" i="1"/>
  <c r="O62" i="1"/>
  <c r="U67" i="1"/>
  <c r="U63" i="1"/>
  <c r="C65" i="1"/>
  <c r="L63" i="1"/>
  <c r="L62" i="1"/>
  <c r="F67" i="1"/>
  <c r="C68" i="1"/>
  <c r="S65" i="1"/>
  <c r="B6" i="3"/>
  <c r="J17" i="3"/>
  <c r="J63" i="1"/>
  <c r="L66" i="1"/>
  <c r="L67" i="1"/>
  <c r="N12" i="3"/>
  <c r="V11" i="3"/>
  <c r="BC11" i="3"/>
  <c r="F12" i="3"/>
  <c r="Z17" i="3"/>
  <c r="Z12" i="3"/>
  <c r="BF6" i="3"/>
  <c r="BG6" i="3"/>
  <c r="BG17" i="3"/>
  <c r="F66" i="1"/>
  <c r="S68" i="1"/>
  <c r="X63" i="1"/>
  <c r="F62" i="1"/>
  <c r="S63" i="1"/>
  <c r="J65" i="1"/>
  <c r="U68" i="1"/>
  <c r="F61" i="1"/>
  <c r="F65" i="1"/>
  <c r="X67" i="1"/>
  <c r="AB64" i="1"/>
  <c r="S61" i="1"/>
  <c r="J66" i="1"/>
  <c r="AB65" i="1"/>
  <c r="O63" i="1"/>
  <c r="X64" i="1"/>
  <c r="J62" i="1"/>
  <c r="AB66" i="1"/>
  <c r="O65" i="1"/>
  <c r="O61" i="1"/>
  <c r="O66" i="1"/>
  <c r="O64" i="1"/>
  <c r="AB68" i="1"/>
  <c r="R4" i="3"/>
  <c r="BF13" i="3"/>
  <c r="BF16" i="3"/>
  <c r="BF15" i="3"/>
  <c r="BF17" i="3"/>
  <c r="BC16" i="3"/>
  <c r="BD16" i="3"/>
  <c r="BE16" i="3"/>
  <c r="BC9" i="3"/>
  <c r="BE9" i="3"/>
  <c r="BC15" i="3"/>
  <c r="BF9" i="3"/>
  <c r="BE15" i="3"/>
  <c r="BG15" i="3"/>
  <c r="BD15" i="3"/>
  <c r="J14" i="3"/>
  <c r="BD14" i="3"/>
  <c r="R13" i="3"/>
  <c r="BB13" i="3"/>
  <c r="F10" i="3"/>
  <c r="BE10" i="3"/>
  <c r="F8" i="3"/>
  <c r="BD8" i="3"/>
  <c r="BB14" i="3"/>
  <c r="AB63" i="1"/>
  <c r="BG7" i="3"/>
  <c r="L61" i="1"/>
  <c r="U61" i="1"/>
  <c r="BE13" i="3"/>
  <c r="BG13" i="3"/>
  <c r="BF11" i="3"/>
  <c r="BG8" i="3"/>
  <c r="BB16" i="3"/>
  <c r="BE7" i="3"/>
  <c r="BB15" i="3"/>
  <c r="Z4" i="3"/>
  <c r="BG11" i="3"/>
  <c r="C61" i="1"/>
  <c r="BD9" i="3"/>
  <c r="BC13" i="3"/>
  <c r="S64" i="1"/>
  <c r="C64" i="1"/>
  <c r="C63" i="1"/>
  <c r="O68" i="1"/>
  <c r="S67" i="1"/>
  <c r="S66" i="1"/>
  <c r="C66" i="1"/>
  <c r="J68" i="1"/>
  <c r="AB67" i="1"/>
  <c r="BF12" i="3"/>
  <c r="BG12" i="3"/>
  <c r="L68" i="1"/>
  <c r="X68" i="1"/>
  <c r="S62" i="1"/>
  <c r="F64" i="1"/>
  <c r="BG5" i="3"/>
  <c r="BH5" i="3"/>
  <c r="J61" i="1"/>
  <c r="J67" i="1"/>
  <c r="U65" i="1"/>
  <c r="C67" i="1"/>
  <c r="AB62" i="1"/>
  <c r="BC7" i="3"/>
  <c r="J4" i="3"/>
  <c r="BD7" i="3"/>
  <c r="BH7" i="3"/>
  <c r="BD12" i="3"/>
  <c r="BB17" i="3"/>
  <c r="BE12" i="3"/>
  <c r="BE11" i="3"/>
  <c r="BD10" i="3"/>
  <c r="BH16" i="3"/>
  <c r="BJ16" i="3"/>
  <c r="BH9" i="3"/>
  <c r="BJ9" i="3"/>
  <c r="AP66" i="1"/>
  <c r="BE6" i="3"/>
  <c r="BB6" i="3"/>
  <c r="BB8" i="3"/>
  <c r="BC6" i="3"/>
  <c r="BH8" i="3"/>
  <c r="BC17" i="3"/>
  <c r="BB11" i="3"/>
  <c r="BB12" i="3"/>
  <c r="BC12" i="3"/>
  <c r="BD17" i="3"/>
  <c r="BH14" i="3"/>
  <c r="BB10" i="3"/>
  <c r="BH13" i="3"/>
  <c r="BJ13" i="3"/>
  <c r="AM64" i="1"/>
  <c r="AV64" i="1"/>
  <c r="AM65" i="1"/>
  <c r="AV65" i="1"/>
  <c r="AP67" i="1"/>
  <c r="BJ5" i="3"/>
  <c r="BH6" i="3"/>
  <c r="BD6" i="3"/>
  <c r="BD11" i="3"/>
  <c r="BE17" i="3"/>
  <c r="AP65" i="1"/>
  <c r="AP64" i="1"/>
  <c r="BH17" i="3"/>
  <c r="AP62" i="1"/>
  <c r="AP63" i="1"/>
  <c r="AM62" i="1"/>
  <c r="AV62" i="1"/>
  <c r="AP61" i="1"/>
  <c r="AM66" i="1"/>
  <c r="AV66" i="1"/>
  <c r="AM63" i="1"/>
  <c r="AV63" i="1"/>
  <c r="BH15" i="3"/>
  <c r="BE8" i="3"/>
  <c r="BE14" i="3"/>
  <c r="BC10" i="3"/>
  <c r="BC8" i="3"/>
  <c r="BC14" i="3"/>
  <c r="AM68" i="1"/>
  <c r="AV68" i="1"/>
  <c r="BJ10" i="3"/>
  <c r="BJ7" i="3"/>
  <c r="BH11" i="3"/>
  <c r="BD13" i="3"/>
  <c r="AP68" i="1"/>
  <c r="BH12" i="3"/>
  <c r="AM61" i="1"/>
  <c r="AV61" i="1"/>
  <c r="AM67" i="1"/>
  <c r="AV67" i="1"/>
  <c r="BJ12" i="3"/>
  <c r="BJ11" i="3"/>
  <c r="AY13" i="3"/>
  <c r="BJ6" i="3"/>
  <c r="BA13" i="3"/>
  <c r="AX13" i="3"/>
  <c r="BJ17" i="3"/>
  <c r="BJ8" i="3"/>
  <c r="BA14" i="3"/>
  <c r="AY14" i="3"/>
  <c r="AX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江頭　孝男</author>
  </authors>
  <commentList>
    <comment ref="P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罫線で外枠を選択</t>
        </r>
      </text>
    </comment>
    <comment ref="AA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罫線で外枠を選択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E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チーム名：氏名を入力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江頭　孝男</author>
  </authors>
  <commentList>
    <comment ref="P2" authorId="0" shapeId="0" xr:uid="{1C388E99-D79C-46EE-B5A3-643E3CDC5E9A}">
      <text>
        <r>
          <rPr>
            <b/>
            <sz val="9"/>
            <color indexed="81"/>
            <rFont val="ＭＳ Ｐゴシック"/>
            <family val="3"/>
            <charset val="128"/>
          </rPr>
          <t>罫線で外枠を選択</t>
        </r>
      </text>
    </comment>
    <comment ref="BA3" authorId="0" shapeId="0" xr:uid="{5B7FD0BF-57CC-47E1-890F-136C81611DDC}">
      <text>
        <r>
          <rPr>
            <b/>
            <sz val="9"/>
            <color indexed="81"/>
            <rFont val="ＭＳ Ｐゴシック"/>
            <family val="3"/>
            <charset val="128"/>
          </rPr>
          <t>チーム名：氏名を入力</t>
        </r>
      </text>
    </comment>
  </commentList>
</comments>
</file>

<file path=xl/sharedStrings.xml><?xml version="1.0" encoding="utf-8"?>
<sst xmlns="http://schemas.openxmlformats.org/spreadsheetml/2006/main" count="535" uniqueCount="94">
  <si>
    <t>①</t>
  </si>
  <si>
    <t>-</t>
  </si>
  <si>
    <t>②</t>
  </si>
  <si>
    <t>③</t>
  </si>
  <si>
    <t>④</t>
  </si>
  <si>
    <t>⑤</t>
  </si>
  <si>
    <t>⑥</t>
  </si>
  <si>
    <t>⑦</t>
  </si>
  <si>
    <t>チーム名</t>
  </si>
  <si>
    <t>勝</t>
  </si>
  <si>
    <t>分</t>
  </si>
  <si>
    <t>負</t>
  </si>
  <si>
    <t>勝点</t>
  </si>
  <si>
    <t>得点</t>
  </si>
  <si>
    <t>失点</t>
  </si>
  <si>
    <t>点差</t>
  </si>
  <si>
    <t>☆</t>
  </si>
  <si>
    <t>☆</t>
    <phoneticPr fontId="3"/>
  </si>
  <si>
    <t>順位</t>
    <phoneticPr fontId="3"/>
  </si>
  <si>
    <t>順</t>
    <rPh sb="0" eb="1">
      <t>ジュン</t>
    </rPh>
    <phoneticPr fontId="2"/>
  </si>
  <si>
    <t>会　　場</t>
    <rPh sb="0" eb="1">
      <t>カイ</t>
    </rPh>
    <rPh sb="3" eb="4">
      <t>バ</t>
    </rPh>
    <phoneticPr fontId="2"/>
  </si>
  <si>
    <t>日 時</t>
    <rPh sb="0" eb="1">
      <t>ニチ</t>
    </rPh>
    <rPh sb="2" eb="3">
      <t>ジ</t>
    </rPh>
    <phoneticPr fontId="2"/>
  </si>
  <si>
    <t>記入部分</t>
    <rPh sb="0" eb="2">
      <t>キニュウ</t>
    </rPh>
    <rPh sb="2" eb="4">
      <t>ブブン</t>
    </rPh>
    <phoneticPr fontId="2"/>
  </si>
  <si>
    <t>得点は前後半に入力すると集計表示される</t>
    <rPh sb="0" eb="2">
      <t>トクテン</t>
    </rPh>
    <rPh sb="3" eb="4">
      <t>ゼン</t>
    </rPh>
    <rPh sb="4" eb="6">
      <t>コウハン</t>
    </rPh>
    <rPh sb="7" eb="9">
      <t>ニュウリョク</t>
    </rPh>
    <rPh sb="12" eb="14">
      <t>シュウケイ</t>
    </rPh>
    <rPh sb="14" eb="16">
      <t>ヒョウジ</t>
    </rPh>
    <phoneticPr fontId="2"/>
  </si>
  <si>
    <t>北九州</t>
    <rPh sb="0" eb="3">
      <t>キタキュウシュウ</t>
    </rPh>
    <phoneticPr fontId="2"/>
  </si>
  <si>
    <t>順位も自動集計されますが、重複した場合は、直接対決、得失点、総得点、抽選の順で訂正して下さい。</t>
    <rPh sb="0" eb="2">
      <t>ジュンイ</t>
    </rPh>
    <rPh sb="3" eb="5">
      <t>ジドウ</t>
    </rPh>
    <rPh sb="5" eb="7">
      <t>シュウケイ</t>
    </rPh>
    <rPh sb="13" eb="15">
      <t>ジュウフク</t>
    </rPh>
    <rPh sb="17" eb="19">
      <t>バアイ</t>
    </rPh>
    <rPh sb="21" eb="23">
      <t>チョクセツ</t>
    </rPh>
    <rPh sb="23" eb="25">
      <t>タイケツ</t>
    </rPh>
    <rPh sb="26" eb="29">
      <t>トクシツテン</t>
    </rPh>
    <rPh sb="30" eb="33">
      <t>ソウトクテン</t>
    </rPh>
    <rPh sb="34" eb="36">
      <t>チュウセン</t>
    </rPh>
    <rPh sb="37" eb="38">
      <t>ジュン</t>
    </rPh>
    <rPh sb="39" eb="41">
      <t>テイセイ</t>
    </rPh>
    <rPh sb="43" eb="44">
      <t>クダ</t>
    </rPh>
    <phoneticPr fontId="2"/>
  </si>
  <si>
    <t>対戦カードからの得点は引き継がれませんので、星取表に直接入力してください。</t>
    <rPh sb="0" eb="2">
      <t>タイセン</t>
    </rPh>
    <rPh sb="8" eb="10">
      <t>トクテン</t>
    </rPh>
    <rPh sb="11" eb="12">
      <t>ヒ</t>
    </rPh>
    <rPh sb="13" eb="14">
      <t>ツ</t>
    </rPh>
    <rPh sb="22" eb="25">
      <t>ホシトリヒョウ</t>
    </rPh>
    <rPh sb="26" eb="28">
      <t>チョクセツ</t>
    </rPh>
    <rPh sb="28" eb="30">
      <t>ニュウリョク</t>
    </rPh>
    <phoneticPr fontId="2"/>
  </si>
  <si>
    <t>チーム名を入力してください。修正が必要な場合は直接編集して下さい。</t>
    <rPh sb="3" eb="4">
      <t>メイ</t>
    </rPh>
    <rPh sb="5" eb="7">
      <t>ニュウリョク</t>
    </rPh>
    <rPh sb="14" eb="16">
      <t>シュウセイ</t>
    </rPh>
    <rPh sb="17" eb="19">
      <t>ヒツヨウ</t>
    </rPh>
    <rPh sb="20" eb="22">
      <t>バアイ</t>
    </rPh>
    <rPh sb="23" eb="25">
      <t>チョクセツ</t>
    </rPh>
    <rPh sb="25" eb="27">
      <t>ヘンシュウ</t>
    </rPh>
    <rPh sb="29" eb="30">
      <t>クダ</t>
    </rPh>
    <phoneticPr fontId="2"/>
  </si>
  <si>
    <t>表の編集は行わずに該当チーム数に応じた得点結果のみを入力してください。</t>
    <rPh sb="0" eb="1">
      <t>ヒョウ</t>
    </rPh>
    <rPh sb="2" eb="4">
      <t>ヘンシュウ</t>
    </rPh>
    <rPh sb="5" eb="6">
      <t>オコナ</t>
    </rPh>
    <rPh sb="9" eb="11">
      <t>ガイトウ</t>
    </rPh>
    <rPh sb="14" eb="15">
      <t>スウ</t>
    </rPh>
    <rPh sb="16" eb="17">
      <t>オウ</t>
    </rPh>
    <rPh sb="19" eb="21">
      <t>トクテン</t>
    </rPh>
    <rPh sb="21" eb="23">
      <t>ケッカ</t>
    </rPh>
    <rPh sb="26" eb="28">
      <t>ニュウリョク</t>
    </rPh>
    <phoneticPr fontId="2"/>
  </si>
  <si>
    <t>直接編集時に利用ください。</t>
    <rPh sb="0" eb="2">
      <t>チョクセツ</t>
    </rPh>
    <rPh sb="2" eb="4">
      <t>ヘンシュウ</t>
    </rPh>
    <rPh sb="4" eb="5">
      <t>ジ</t>
    </rPh>
    <rPh sb="6" eb="8">
      <t>リヨウ</t>
    </rPh>
    <phoneticPr fontId="2"/>
  </si>
  <si>
    <t>試合、審判数のカウント</t>
    <rPh sb="0" eb="2">
      <t>シアイ</t>
    </rPh>
    <rPh sb="3" eb="5">
      <t>シンパン</t>
    </rPh>
    <rPh sb="5" eb="6">
      <t>スウ</t>
    </rPh>
    <phoneticPr fontId="2"/>
  </si>
  <si>
    <t>こちらも直接編集時に使用して下さい。</t>
    <rPh sb="4" eb="6">
      <t>チョクセツ</t>
    </rPh>
    <rPh sb="6" eb="8">
      <t>ヘンシュウ</t>
    </rPh>
    <rPh sb="8" eb="9">
      <t>ジ</t>
    </rPh>
    <rPh sb="10" eb="12">
      <t>シヨウ</t>
    </rPh>
    <rPh sb="14" eb="15">
      <t>クダ</t>
    </rPh>
    <phoneticPr fontId="2"/>
  </si>
  <si>
    <t>試合</t>
    <rPh sb="0" eb="2">
      <t>シアイ</t>
    </rPh>
    <phoneticPr fontId="2"/>
  </si>
  <si>
    <t>試合合計</t>
    <rPh sb="0" eb="2">
      <t>シアイ</t>
    </rPh>
    <rPh sb="2" eb="4">
      <t>ゴウケイ</t>
    </rPh>
    <phoneticPr fontId="2"/>
  </si>
  <si>
    <t>主審合計</t>
    <rPh sb="0" eb="1">
      <t>シュ</t>
    </rPh>
    <rPh sb="2" eb="4">
      <t>ゴウケイ</t>
    </rPh>
    <phoneticPr fontId="2"/>
  </si>
  <si>
    <t>主審</t>
    <rPh sb="0" eb="2">
      <t>シュシン</t>
    </rPh>
    <phoneticPr fontId="2"/>
  </si>
  <si>
    <t>副審</t>
    <rPh sb="0" eb="2">
      <t>フクシン</t>
    </rPh>
    <phoneticPr fontId="2"/>
  </si>
  <si>
    <t>第3試合数</t>
    <rPh sb="0" eb="1">
      <t>ダイ</t>
    </rPh>
    <rPh sb="2" eb="4">
      <t>シアイ</t>
    </rPh>
    <rPh sb="4" eb="5">
      <t>スウ</t>
    </rPh>
    <phoneticPr fontId="2"/>
  </si>
  <si>
    <t>最終試合数</t>
    <rPh sb="0" eb="2">
      <t>サイシュウ</t>
    </rPh>
    <rPh sb="2" eb="4">
      <t>シアイ</t>
    </rPh>
    <rPh sb="4" eb="5">
      <t>スウ</t>
    </rPh>
    <phoneticPr fontId="2"/>
  </si>
  <si>
    <t>審判は、上段：チーム名、下段：氏名とします。</t>
    <rPh sb="0" eb="2">
      <t>シンパン</t>
    </rPh>
    <rPh sb="4" eb="6">
      <t>ジョウダン</t>
    </rPh>
    <rPh sb="10" eb="11">
      <t>メイ</t>
    </rPh>
    <rPh sb="12" eb="14">
      <t>ゲダン</t>
    </rPh>
    <rPh sb="15" eb="17">
      <t>シメイ</t>
    </rPh>
    <phoneticPr fontId="2"/>
  </si>
  <si>
    <t>部（ﾊﾟｰﾄ）</t>
    <phoneticPr fontId="2"/>
  </si>
  <si>
    <t>U-12</t>
    <phoneticPr fontId="2"/>
  </si>
  <si>
    <t>U-11</t>
    <phoneticPr fontId="2"/>
  </si>
  <si>
    <t>U-10</t>
    <phoneticPr fontId="2"/>
  </si>
  <si>
    <t>リーグ　</t>
    <phoneticPr fontId="2"/>
  </si>
  <si>
    <t>前期</t>
    <phoneticPr fontId="2"/>
  </si>
  <si>
    <t>後期</t>
    <phoneticPr fontId="2"/>
  </si>
  <si>
    <t>星取り表</t>
    <phoneticPr fontId="2"/>
  </si>
  <si>
    <t>（</t>
    <phoneticPr fontId="2"/>
  </si>
  <si>
    <t>）</t>
    <phoneticPr fontId="2"/>
  </si>
  <si>
    <t>※</t>
    <phoneticPr fontId="2"/>
  </si>
  <si>
    <t>記　録　者</t>
    <rPh sb="0" eb="1">
      <t>キ</t>
    </rPh>
    <rPh sb="2" eb="3">
      <t>ロク</t>
    </rPh>
    <rPh sb="4" eb="5">
      <t>シャ</t>
    </rPh>
    <phoneticPr fontId="4"/>
  </si>
  <si>
    <t>チーム名　：　○×　△△</t>
    <rPh sb="3" eb="4">
      <t>メイ</t>
    </rPh>
    <phoneticPr fontId="2"/>
  </si>
  <si>
    <t>部(ﾊﾟｰﾄ)</t>
    <rPh sb="0" eb="1">
      <t>ブ</t>
    </rPh>
    <phoneticPr fontId="2"/>
  </si>
  <si>
    <t>チーム名、部を確認</t>
    <rPh sb="3" eb="4">
      <t>メイ</t>
    </rPh>
    <rPh sb="5" eb="6">
      <t>ブ</t>
    </rPh>
    <rPh sb="7" eb="9">
      <t>カクニン</t>
    </rPh>
    <phoneticPr fontId="2"/>
  </si>
  <si>
    <t>得点、記録者を入力</t>
    <rPh sb="0" eb="2">
      <t>トクテン</t>
    </rPh>
    <rPh sb="3" eb="6">
      <t>キロクシャ</t>
    </rPh>
    <rPh sb="7" eb="9">
      <t>ニュウリョク</t>
    </rPh>
    <phoneticPr fontId="2"/>
  </si>
  <si>
    <t>主審は、組み合せ表のチーム名の下に氏名（フルネーム）を記入して下さい。会場責任者は、組合せ作成時と全試合終了時に、運営記録と併せて、普及部長・事務局担当次長・事務局長にメールにて送付して下さい。</t>
    <rPh sb="0" eb="2">
      <t>シュシン</t>
    </rPh>
    <rPh sb="4" eb="5">
      <t>ク</t>
    </rPh>
    <rPh sb="6" eb="7">
      <t>アワ</t>
    </rPh>
    <rPh sb="8" eb="9">
      <t>ヒョウ</t>
    </rPh>
    <rPh sb="13" eb="14">
      <t>メイ</t>
    </rPh>
    <rPh sb="15" eb="16">
      <t>シタ</t>
    </rPh>
    <rPh sb="17" eb="19">
      <t>シメイ</t>
    </rPh>
    <rPh sb="27" eb="29">
      <t>キニュウ</t>
    </rPh>
    <rPh sb="31" eb="32">
      <t>クダ</t>
    </rPh>
    <rPh sb="57" eb="59">
      <t>ウンエイ</t>
    </rPh>
    <rPh sb="59" eb="61">
      <t>キロク</t>
    </rPh>
    <rPh sb="62" eb="63">
      <t>アワ</t>
    </rPh>
    <phoneticPr fontId="2"/>
  </si>
  <si>
    <t>チーム名</t>
    <rPh sb="3" eb="4">
      <t>メイ</t>
    </rPh>
    <phoneticPr fontId="2"/>
  </si>
  <si>
    <t>○○　□□</t>
    <phoneticPr fontId="2"/>
  </si>
  <si>
    <t>支部</t>
    <phoneticPr fontId="2"/>
  </si>
  <si>
    <t>記　録　者</t>
    <rPh sb="0" eb="1">
      <t>キ</t>
    </rPh>
    <rPh sb="2" eb="3">
      <t>ロク</t>
    </rPh>
    <rPh sb="4" eb="5">
      <t>シャ</t>
    </rPh>
    <phoneticPr fontId="2"/>
  </si>
  <si>
    <t>湯川</t>
    <rPh sb="0" eb="2">
      <t>ユガワ</t>
    </rPh>
    <phoneticPr fontId="2"/>
  </si>
  <si>
    <t>小倉南S</t>
    <rPh sb="0" eb="4">
      <t>コクラミナミs</t>
    </rPh>
    <phoneticPr fontId="2"/>
  </si>
  <si>
    <t>チーム名　：小倉南S　永田</t>
    <rPh sb="3" eb="4">
      <t>メイ</t>
    </rPh>
    <rPh sb="6" eb="10">
      <t>コクラミナミs</t>
    </rPh>
    <rPh sb="11" eb="13">
      <t>ナガタ</t>
    </rPh>
    <phoneticPr fontId="2"/>
  </si>
  <si>
    <t>湯川</t>
    <rPh sb="0" eb="2">
      <t>ユガワ</t>
    </rPh>
    <phoneticPr fontId="22"/>
  </si>
  <si>
    <t>小倉南S</t>
    <rPh sb="0" eb="4">
      <t>コクラミナミs</t>
    </rPh>
    <phoneticPr fontId="2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</si>
  <si>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</si>
  <si>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</si>
  <si>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</si>
  <si>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</si>
  <si>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</si>
  <si>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折尾</t>
    <rPh sb="0" eb="2">
      <t>オリオ</t>
    </rPh>
    <phoneticPr fontId="2"/>
  </si>
  <si>
    <t>ひびき</t>
    <phoneticPr fontId="2"/>
  </si>
  <si>
    <t>ギラヴァンツ</t>
    <phoneticPr fontId="2"/>
  </si>
  <si>
    <t>花尾</t>
    <rPh sb="0" eb="2">
      <t>ハナオ</t>
    </rPh>
    <phoneticPr fontId="2"/>
  </si>
  <si>
    <t>一次</t>
    <rPh sb="0" eb="2">
      <t>1ジ</t>
    </rPh>
    <phoneticPr fontId="2"/>
  </si>
  <si>
    <t>芦屋東小学校</t>
    <rPh sb="0" eb="6">
      <t>アシヤヒガシショウガッコウ</t>
    </rPh>
    <phoneticPr fontId="2"/>
  </si>
  <si>
    <t>９月１４日（日）</t>
    <rPh sb="0" eb="1">
      <t>ガツ</t>
    </rPh>
    <rPh sb="3" eb="4">
      <t>カ</t>
    </rPh>
    <rPh sb="5" eb="6">
      <t>ニチ</t>
    </rPh>
    <phoneticPr fontId="2"/>
  </si>
  <si>
    <t>９月１３日（土）</t>
    <rPh sb="1" eb="2">
      <t>ガツ</t>
    </rPh>
    <rPh sb="4" eb="5">
      <t>ニチ</t>
    </rPh>
    <rPh sb="6" eb="7">
      <t>ド</t>
    </rPh>
    <phoneticPr fontId="2"/>
  </si>
  <si>
    <t>９月１５日（祝月）</t>
    <rPh sb="1" eb="2">
      <t>ガツ</t>
    </rPh>
    <rPh sb="4" eb="5">
      <t>ニチ</t>
    </rPh>
    <rPh sb="6" eb="8">
      <t>シュクゲツ</t>
    </rPh>
    <phoneticPr fontId="2"/>
  </si>
  <si>
    <t>新人戦　組み合せ表</t>
    <rPh sb="0" eb="3">
      <t>シンジンセン</t>
    </rPh>
    <rPh sb="4" eb="5">
      <t>ク</t>
    </rPh>
    <rPh sb="6" eb="7">
      <t>アワ</t>
    </rPh>
    <rPh sb="8" eb="9">
      <t>ヒョウ</t>
    </rPh>
    <phoneticPr fontId="2"/>
  </si>
  <si>
    <t>新人戦1次リーグ</t>
    <rPh sb="0" eb="3">
      <t>シンジンセン</t>
    </rPh>
    <rPh sb="4" eb="5">
      <t>ジ</t>
    </rPh>
    <phoneticPr fontId="22"/>
  </si>
  <si>
    <t>折尾</t>
    <rPh sb="0" eb="2">
      <t>オリオ</t>
    </rPh>
    <phoneticPr fontId="22"/>
  </si>
  <si>
    <t>ひびき</t>
    <phoneticPr fontId="22"/>
  </si>
  <si>
    <t>ギラヴァンツ</t>
    <phoneticPr fontId="22"/>
  </si>
  <si>
    <t>花尾</t>
    <rPh sb="0" eb="2">
      <t>ハナオ</t>
    </rPh>
    <phoneticPr fontId="22"/>
  </si>
  <si>
    <t>E</t>
    <phoneticPr fontId="2"/>
  </si>
  <si>
    <t>E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</si>
</sst>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i/>
      <sz val="6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22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4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80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4" borderId="1" xfId="0" applyFont="1" applyFill="1" applyBorder="1">
      <alignment vertical="center"/>
    </xf>
    <xf numFmtId="0" fontId="13" fillId="0" borderId="0" xfId="0" applyFont="1">
      <alignment vertical="center"/>
    </xf>
    <xf numFmtId="0" fontId="5" fillId="0" borderId="4" xfId="1" applyFont="1" applyBorder="1" applyAlignment="1">
      <alignment horizontal="center" vertical="center"/>
    </xf>
    <xf numFmtId="0" fontId="5" fillId="5" borderId="4" xfId="1" applyFont="1" applyFill="1" applyBorder="1" applyAlignment="1" applyProtection="1">
      <alignment horizontal="center" vertical="center"/>
      <protection locked="0"/>
    </xf>
    <xf numFmtId="49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12" fillId="6" borderId="1" xfId="0" applyFont="1" applyFill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5" borderId="5" xfId="1" applyFont="1" applyFill="1" applyBorder="1" applyAlignment="1" applyProtection="1">
      <alignment horizontal="center" vertical="center"/>
      <protection locked="0"/>
    </xf>
    <xf numFmtId="49" fontId="5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0" borderId="0" xfId="2" applyFont="1" applyAlignment="1"/>
    <xf numFmtId="0" fontId="14" fillId="0" borderId="0" xfId="0" applyFont="1">
      <alignment vertical="center"/>
    </xf>
    <xf numFmtId="0" fontId="5" fillId="7" borderId="12" xfId="2" applyFont="1" applyFill="1" applyBorder="1" applyAlignment="1">
      <alignment horizontal="center" vertical="center"/>
    </xf>
    <xf numFmtId="0" fontId="6" fillId="2" borderId="0" xfId="2" applyFont="1" applyFill="1" applyAlignment="1"/>
    <xf numFmtId="0" fontId="14" fillId="7" borderId="1" xfId="0" applyFont="1" applyFill="1" applyBorder="1">
      <alignment vertical="center"/>
    </xf>
    <xf numFmtId="0" fontId="15" fillId="0" borderId="0" xfId="2" applyFont="1" applyAlignment="1"/>
    <xf numFmtId="0" fontId="6" fillId="8" borderId="1" xfId="2" applyFont="1" applyFill="1" applyBorder="1" applyAlignment="1"/>
    <xf numFmtId="0" fontId="16" fillId="0" borderId="13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center" vertical="center" shrinkToFit="1"/>
    </xf>
    <xf numFmtId="0" fontId="16" fillId="8" borderId="15" xfId="2" applyFont="1" applyFill="1" applyBorder="1" applyAlignment="1">
      <alignment horizontal="center" vertical="center" shrinkToFit="1"/>
    </xf>
    <xf numFmtId="0" fontId="16" fillId="8" borderId="14" xfId="2" applyFont="1" applyFill="1" applyBorder="1" applyAlignment="1">
      <alignment horizontal="center" vertical="center" shrinkToFit="1"/>
    </xf>
    <xf numFmtId="0" fontId="16" fillId="0" borderId="15" xfId="2" applyFont="1" applyBorder="1" applyAlignment="1">
      <alignment horizontal="center" vertical="center" shrinkToFit="1"/>
    </xf>
    <xf numFmtId="0" fontId="16" fillId="0" borderId="1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0" xfId="0" applyFont="1">
      <alignment vertical="center"/>
    </xf>
    <xf numFmtId="0" fontId="8" fillId="0" borderId="0" xfId="2" applyFont="1">
      <alignment vertical="center"/>
    </xf>
    <xf numFmtId="0" fontId="18" fillId="0" borderId="0" xfId="0" applyFont="1">
      <alignment vertical="center"/>
    </xf>
    <xf numFmtId="0" fontId="9" fillId="0" borderId="0" xfId="2" applyFont="1" applyAlignment="1"/>
    <xf numFmtId="0" fontId="19" fillId="0" borderId="0" xfId="0" applyFont="1">
      <alignment vertical="center"/>
    </xf>
    <xf numFmtId="0" fontId="16" fillId="0" borderId="17" xfId="2" applyFont="1" applyBorder="1" applyAlignment="1">
      <alignment horizontal="center" vertical="center" shrinkToFit="1"/>
    </xf>
    <xf numFmtId="0" fontId="16" fillId="8" borderId="6" xfId="2" applyFont="1" applyFill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8" borderId="18" xfId="2" applyFont="1" applyFill="1" applyBorder="1" applyAlignment="1">
      <alignment horizontal="center" vertical="center" shrinkToFit="1"/>
    </xf>
    <xf numFmtId="0" fontId="5" fillId="7" borderId="16" xfId="2" applyFont="1" applyFill="1" applyBorder="1" applyAlignment="1">
      <alignment horizontal="center" vertical="center"/>
    </xf>
    <xf numFmtId="0" fontId="16" fillId="8" borderId="6" xfId="2" applyFont="1" applyFill="1" applyBorder="1" applyAlignment="1" applyProtection="1">
      <alignment horizontal="center" vertical="center" shrinkToFit="1"/>
      <protection locked="0"/>
    </xf>
    <xf numFmtId="0" fontId="6" fillId="7" borderId="0" xfId="2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12" fillId="10" borderId="0" xfId="0" applyFont="1" applyFill="1">
      <alignment vertical="center"/>
    </xf>
    <xf numFmtId="0" fontId="5" fillId="10" borderId="2" xfId="1" applyFont="1" applyFill="1" applyBorder="1" applyAlignment="1">
      <alignment horizontal="center" vertical="center"/>
    </xf>
    <xf numFmtId="0" fontId="5" fillId="10" borderId="3" xfId="1" applyFont="1" applyFill="1" applyBorder="1" applyAlignment="1">
      <alignment horizontal="center" vertical="center"/>
    </xf>
    <xf numFmtId="0" fontId="13" fillId="10" borderId="0" xfId="0" applyFont="1" applyFill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>
      <alignment horizontal="center" vertical="center"/>
    </xf>
    <xf numFmtId="0" fontId="8" fillId="10" borderId="5" xfId="0" applyFont="1" applyFill="1" applyBorder="1" applyAlignment="1">
      <alignment horizontal="left" vertical="center"/>
    </xf>
    <xf numFmtId="0" fontId="8" fillId="10" borderId="5" xfId="0" applyFont="1" applyFill="1" applyBorder="1" applyAlignment="1">
      <alignment horizontal="right" vertical="center"/>
    </xf>
    <xf numFmtId="0" fontId="5" fillId="10" borderId="11" xfId="0" applyFont="1" applyFill="1" applyBorder="1">
      <alignment vertical="center"/>
    </xf>
    <xf numFmtId="0" fontId="5" fillId="10" borderId="0" xfId="0" applyFont="1" applyFill="1">
      <alignment vertical="center"/>
    </xf>
    <xf numFmtId="0" fontId="9" fillId="10" borderId="0" xfId="0" applyFont="1" applyFill="1">
      <alignment vertical="center"/>
    </xf>
    <xf numFmtId="0" fontId="5" fillId="10" borderId="0" xfId="0" applyFont="1" applyFill="1" applyAlignment="1">
      <alignment horizontal="center" vertical="top"/>
    </xf>
    <xf numFmtId="0" fontId="5" fillId="10" borderId="0" xfId="0" applyFont="1" applyFill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0" xfId="1" applyFont="1" applyBorder="1" applyAlignment="1" applyProtection="1">
      <alignment horizontal="center" vertical="center"/>
      <protection locked="0"/>
    </xf>
    <xf numFmtId="49" fontId="5" fillId="0" borderId="50" xfId="1" applyNumberFormat="1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49" fontId="5" fillId="0" borderId="0" xfId="1" applyNumberFormat="1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>
      <alignment horizontal="center" vertical="center"/>
    </xf>
    <xf numFmtId="0" fontId="8" fillId="10" borderId="5" xfId="0" applyFont="1" applyFill="1" applyBorder="1">
      <alignment vertical="center"/>
    </xf>
    <xf numFmtId="0" fontId="5" fillId="10" borderId="35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horizontal="center" vertical="center"/>
    </xf>
    <xf numFmtId="0" fontId="5" fillId="10" borderId="38" xfId="0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20" fontId="5" fillId="0" borderId="50" xfId="1" applyNumberFormat="1" applyFont="1" applyBorder="1" applyAlignment="1">
      <alignment horizontal="center" vertical="center" textRotation="255" shrinkToFit="1"/>
    </xf>
    <xf numFmtId="20" fontId="5" fillId="0" borderId="0" xfId="1" applyNumberFormat="1" applyFont="1" applyAlignment="1">
      <alignment horizontal="center" vertical="center" textRotation="255" shrinkToFit="1"/>
    </xf>
    <xf numFmtId="20" fontId="5" fillId="0" borderId="5" xfId="1" applyNumberFormat="1" applyFont="1" applyBorder="1" applyAlignment="1">
      <alignment horizontal="center" vertical="center" textRotation="255" shrinkToFit="1"/>
    </xf>
    <xf numFmtId="176" fontId="5" fillId="0" borderId="4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0" fontId="5" fillId="4" borderId="22" xfId="1" applyFont="1" applyFill="1" applyBorder="1" applyAlignment="1">
      <alignment horizontal="center" vertical="center" textRotation="255" shrinkToFit="1"/>
    </xf>
    <xf numFmtId="0" fontId="5" fillId="4" borderId="23" xfId="1" applyFont="1" applyFill="1" applyBorder="1" applyAlignment="1">
      <alignment horizontal="center" vertical="center" textRotation="255" shrinkToFit="1"/>
    </xf>
    <xf numFmtId="0" fontId="5" fillId="4" borderId="24" xfId="1" applyFont="1" applyFill="1" applyBorder="1" applyAlignment="1">
      <alignment horizontal="center" vertical="center" textRotation="255" shrinkToFit="1"/>
    </xf>
    <xf numFmtId="0" fontId="13" fillId="4" borderId="0" xfId="1" applyFont="1" applyFill="1" applyAlignment="1">
      <alignment horizontal="center" vertical="center" shrinkToFit="1"/>
    </xf>
    <xf numFmtId="0" fontId="5" fillId="0" borderId="22" xfId="1" applyFont="1" applyBorder="1" applyAlignment="1">
      <alignment horizontal="center" vertical="center" textRotation="255" shrinkToFit="1"/>
    </xf>
    <xf numFmtId="0" fontId="5" fillId="0" borderId="23" xfId="1" applyFont="1" applyBorder="1" applyAlignment="1">
      <alignment horizontal="center" vertical="center" textRotation="255" shrinkToFit="1"/>
    </xf>
    <xf numFmtId="0" fontId="5" fillId="0" borderId="25" xfId="1" applyFont="1" applyBorder="1" applyAlignment="1">
      <alignment horizontal="center" vertical="center" textRotation="255" shrinkToFit="1"/>
    </xf>
    <xf numFmtId="56" fontId="5" fillId="10" borderId="35" xfId="1" applyNumberFormat="1" applyFont="1" applyFill="1" applyBorder="1" applyAlignment="1">
      <alignment horizontal="center" vertical="center"/>
    </xf>
    <xf numFmtId="0" fontId="5" fillId="10" borderId="37" xfId="1" applyFont="1" applyFill="1" applyBorder="1" applyAlignment="1">
      <alignment horizontal="center" vertical="center"/>
    </xf>
    <xf numFmtId="0" fontId="5" fillId="10" borderId="38" xfId="1" applyFont="1" applyFill="1" applyBorder="1" applyAlignment="1">
      <alignment horizontal="center" vertical="center"/>
    </xf>
    <xf numFmtId="20" fontId="5" fillId="0" borderId="19" xfId="1" applyNumberFormat="1" applyFont="1" applyBorder="1" applyAlignment="1">
      <alignment horizontal="center" vertical="center" textRotation="255" shrinkToFit="1"/>
    </xf>
    <xf numFmtId="20" fontId="5" fillId="0" borderId="20" xfId="1" applyNumberFormat="1" applyFont="1" applyBorder="1" applyAlignment="1">
      <alignment horizontal="center" vertical="center" textRotation="255" shrinkToFit="1"/>
    </xf>
    <xf numFmtId="20" fontId="5" fillId="0" borderId="31" xfId="1" applyNumberFormat="1" applyFont="1" applyBorder="1" applyAlignment="1">
      <alignment horizontal="center" vertical="center" textRotation="255" shrinkToFit="1"/>
    </xf>
    <xf numFmtId="20" fontId="5" fillId="0" borderId="4" xfId="1" applyNumberFormat="1" applyFont="1" applyBorder="1" applyAlignment="1">
      <alignment horizontal="center" vertical="center" textRotation="255" shrinkToFit="1"/>
    </xf>
    <xf numFmtId="20" fontId="5" fillId="0" borderId="6" xfId="1" applyNumberFormat="1" applyFont="1" applyBorder="1" applyAlignment="1">
      <alignment horizontal="center" vertical="center" textRotation="255" shrinkToFit="1"/>
    </xf>
    <xf numFmtId="0" fontId="12" fillId="4" borderId="26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10" borderId="0" xfId="0" applyFont="1" applyFill="1" applyAlignment="1">
      <alignment horizontal="left" vertical="center" wrapText="1"/>
    </xf>
    <xf numFmtId="20" fontId="5" fillId="4" borderId="19" xfId="1" applyNumberFormat="1" applyFont="1" applyFill="1" applyBorder="1" applyAlignment="1">
      <alignment horizontal="center" vertical="center" textRotation="255" shrinkToFit="1"/>
    </xf>
    <xf numFmtId="20" fontId="5" fillId="4" borderId="20" xfId="1" applyNumberFormat="1" applyFont="1" applyFill="1" applyBorder="1" applyAlignment="1">
      <alignment horizontal="center" vertical="center" textRotation="255" shrinkToFit="1"/>
    </xf>
    <xf numFmtId="20" fontId="5" fillId="4" borderId="21" xfId="1" applyNumberFormat="1" applyFont="1" applyFill="1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/>
    </xf>
    <xf numFmtId="0" fontId="5" fillId="10" borderId="36" xfId="0" applyFont="1" applyFill="1" applyBorder="1" applyAlignment="1">
      <alignment horizontal="center" vertical="center"/>
    </xf>
    <xf numFmtId="20" fontId="5" fillId="10" borderId="32" xfId="1" applyNumberFormat="1" applyFont="1" applyFill="1" applyBorder="1" applyAlignment="1">
      <alignment horizontal="center" vertical="center"/>
    </xf>
    <xf numFmtId="20" fontId="5" fillId="10" borderId="33" xfId="1" applyNumberFormat="1" applyFont="1" applyFill="1" applyBorder="1" applyAlignment="1">
      <alignment horizontal="center" vertical="center"/>
    </xf>
    <xf numFmtId="20" fontId="5" fillId="10" borderId="34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10" borderId="19" xfId="1" applyFont="1" applyFill="1" applyBorder="1" applyAlignment="1">
      <alignment horizontal="center" vertical="center"/>
    </xf>
    <xf numFmtId="0" fontId="5" fillId="10" borderId="20" xfId="1" applyFont="1" applyFill="1" applyBorder="1" applyAlignment="1">
      <alignment horizontal="center" vertical="center"/>
    </xf>
    <xf numFmtId="0" fontId="5" fillId="10" borderId="31" xfId="1" applyFont="1" applyFill="1" applyBorder="1" applyAlignment="1">
      <alignment horizontal="center" vertical="center"/>
    </xf>
    <xf numFmtId="20" fontId="5" fillId="10" borderId="39" xfId="1" applyNumberFormat="1" applyFont="1" applyFill="1" applyBorder="1" applyAlignment="1">
      <alignment horizontal="center" vertical="center"/>
    </xf>
    <xf numFmtId="0" fontId="5" fillId="10" borderId="46" xfId="1" applyFont="1" applyFill="1" applyBorder="1" applyAlignment="1">
      <alignment horizontal="center" vertical="center"/>
    </xf>
    <xf numFmtId="0" fontId="5" fillId="10" borderId="33" xfId="1" applyFont="1" applyFill="1" applyBorder="1" applyAlignment="1">
      <alignment horizontal="center" vertical="center"/>
    </xf>
    <xf numFmtId="0" fontId="5" fillId="10" borderId="47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textRotation="255" shrinkToFit="1"/>
    </xf>
    <xf numFmtId="0" fontId="5" fillId="0" borderId="0" xfId="1" applyFont="1" applyAlignment="1">
      <alignment horizontal="center" vertical="center" textRotation="255" shrinkToFit="1"/>
    </xf>
    <xf numFmtId="0" fontId="5" fillId="0" borderId="6" xfId="1" applyFont="1" applyBorder="1" applyAlignment="1">
      <alignment horizontal="center" vertical="center" textRotation="255" shrinkToFit="1"/>
    </xf>
    <xf numFmtId="0" fontId="5" fillId="0" borderId="50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 textRotation="255" shrinkToFit="1"/>
    </xf>
    <xf numFmtId="0" fontId="5" fillId="10" borderId="39" xfId="1" applyFont="1" applyFill="1" applyBorder="1" applyAlignment="1">
      <alignment horizontal="center" vertical="center"/>
    </xf>
    <xf numFmtId="0" fontId="5" fillId="0" borderId="49" xfId="1" applyFont="1" applyBorder="1" applyAlignment="1">
      <alignment horizontal="center" vertical="center" textRotation="255" shrinkToFit="1"/>
    </xf>
    <xf numFmtId="0" fontId="5" fillId="0" borderId="24" xfId="1" applyFont="1" applyBorder="1" applyAlignment="1">
      <alignment horizontal="center" vertical="center" textRotation="255" shrinkToFit="1"/>
    </xf>
    <xf numFmtId="0" fontId="5" fillId="10" borderId="21" xfId="1" applyFont="1" applyFill="1" applyBorder="1" applyAlignment="1">
      <alignment horizontal="center" vertical="center"/>
    </xf>
    <xf numFmtId="20" fontId="5" fillId="0" borderId="48" xfId="1" applyNumberFormat="1" applyFont="1" applyBorder="1" applyAlignment="1">
      <alignment horizontal="center" vertical="center" textRotation="255" shrinkToFit="1"/>
    </xf>
    <xf numFmtId="20" fontId="5" fillId="0" borderId="21" xfId="1" applyNumberFormat="1" applyFont="1" applyBorder="1" applyAlignment="1">
      <alignment horizontal="center" vertical="center" textRotation="255" shrinkToFit="1"/>
    </xf>
    <xf numFmtId="0" fontId="5" fillId="0" borderId="5" xfId="1" applyFont="1" applyBorder="1" applyAlignment="1">
      <alignment horizontal="center" vertical="center" textRotation="255" shrinkToFit="1"/>
    </xf>
    <xf numFmtId="20" fontId="5" fillId="0" borderId="11" xfId="1" applyNumberFormat="1" applyFont="1" applyBorder="1" applyAlignment="1">
      <alignment horizontal="center" vertical="center" textRotation="255" shrinkToFi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textRotation="255" shrinkToFit="1"/>
    </xf>
    <xf numFmtId="20" fontId="5" fillId="0" borderId="51" xfId="1" applyNumberFormat="1" applyFont="1" applyBorder="1" applyAlignment="1">
      <alignment horizontal="center" vertical="center" textRotation="255" shrinkToFit="1"/>
    </xf>
    <xf numFmtId="0" fontId="5" fillId="0" borderId="52" xfId="1" applyFont="1" applyBorder="1" applyAlignment="1">
      <alignment horizontal="center" vertical="center" textRotation="255" shrinkToFit="1"/>
    </xf>
    <xf numFmtId="0" fontId="8" fillId="10" borderId="5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5" fillId="10" borderId="40" xfId="0" applyFont="1" applyFill="1" applyBorder="1" applyAlignment="1">
      <alignment horizontal="center" vertical="center"/>
    </xf>
    <xf numFmtId="56" fontId="5" fillId="10" borderId="40" xfId="1" quotePrefix="1" applyNumberFormat="1" applyFont="1" applyFill="1" applyBorder="1" applyAlignment="1">
      <alignment horizontal="center" vertical="center"/>
    </xf>
    <xf numFmtId="0" fontId="5" fillId="10" borderId="36" xfId="1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 textRotation="255"/>
    </xf>
    <xf numFmtId="0" fontId="12" fillId="4" borderId="42" xfId="0" applyFont="1" applyFill="1" applyBorder="1" applyAlignment="1">
      <alignment horizontal="center" vertical="center" textRotation="255"/>
    </xf>
    <xf numFmtId="0" fontId="12" fillId="4" borderId="43" xfId="0" applyFont="1" applyFill="1" applyBorder="1" applyAlignment="1">
      <alignment horizontal="center" vertical="center" textRotation="255"/>
    </xf>
    <xf numFmtId="0" fontId="12" fillId="4" borderId="44" xfId="0" applyFont="1" applyFill="1" applyBorder="1" applyAlignment="1">
      <alignment horizontal="center" vertical="center" textRotation="255"/>
    </xf>
    <xf numFmtId="0" fontId="12" fillId="4" borderId="0" xfId="0" applyFont="1" applyFill="1" applyAlignment="1">
      <alignment horizontal="center" vertical="center" textRotation="255"/>
    </xf>
    <xf numFmtId="0" fontId="12" fillId="4" borderId="5" xfId="0" applyFont="1" applyFill="1" applyBorder="1" applyAlignment="1">
      <alignment horizontal="center" vertical="center" textRotation="255"/>
    </xf>
    <xf numFmtId="0" fontId="16" fillId="0" borderId="12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5" fillId="3" borderId="1" xfId="2" applyFont="1" applyFill="1" applyBorder="1" applyAlignment="1">
      <alignment horizontal="center" vertical="center" shrinkToFit="1"/>
    </xf>
    <xf numFmtId="0" fontId="16" fillId="0" borderId="13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center" vertical="center" shrinkToFit="1"/>
    </xf>
    <xf numFmtId="0" fontId="16" fillId="0" borderId="15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center" vertical="center" shrinkToFit="1"/>
    </xf>
    <xf numFmtId="0" fontId="6" fillId="9" borderId="0" xfId="2" applyFont="1" applyFill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0" fontId="7" fillId="9" borderId="2" xfId="2" applyFont="1" applyFill="1" applyBorder="1" applyAlignment="1">
      <alignment horizontal="center" vertical="center"/>
    </xf>
    <xf numFmtId="0" fontId="7" fillId="9" borderId="30" xfId="2" applyFont="1" applyFill="1" applyBorder="1" applyAlignment="1">
      <alignment horizontal="center" vertical="center"/>
    </xf>
    <xf numFmtId="0" fontId="7" fillId="9" borderId="29" xfId="2" applyFont="1" applyFill="1" applyBorder="1" applyAlignment="1">
      <alignment horizontal="center" vertical="center"/>
    </xf>
    <xf numFmtId="0" fontId="7" fillId="9" borderId="20" xfId="2" applyFont="1" applyFill="1" applyBorder="1" applyAlignment="1">
      <alignment horizontal="center" vertical="center"/>
    </xf>
    <xf numFmtId="0" fontId="7" fillId="9" borderId="0" xfId="2" applyFont="1" applyFill="1" applyAlignment="1">
      <alignment horizontal="center" vertical="center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</cellXfs>
  <cellStyles count="3">
    <cellStyle name="Note 13" xfId="1" xr:uid="{00000000-0005-0000-0000-000000000000}"/>
    <cellStyle name="Warning Text 26" xfId="2" xr:uid="{00000000-0005-0000-0000-000001000000}"/>
    <cellStyle name="標準" xfId="0" builtinId="0"/>
  </cellStyles>
  <dxfs count="6">
    <dxf>
      <font>
        <b/>
        <i val="0"/>
        <strike val="0"/>
        <condense val="0"/>
        <extend val="0"/>
        <sz val="11"/>
        <color indexed="12"/>
      </font>
      <fill>
        <patternFill patternType="solid">
          <fgColor indexed="22"/>
          <bgColor indexed="41"/>
        </patternFill>
      </fill>
    </dxf>
    <dxf>
      <font>
        <b/>
        <i val="0"/>
        <condense val="0"/>
        <extend val="0"/>
        <sz val="11"/>
        <color indexed="14"/>
      </font>
      <fill>
        <patternFill patternType="solid">
          <fgColor indexed="27"/>
          <bgColor indexed="42"/>
        </patternFill>
      </fill>
    </dxf>
    <dxf>
      <font>
        <b/>
        <i val="0"/>
        <strike val="0"/>
        <condense val="0"/>
        <extend val="0"/>
        <sz val="11"/>
        <color indexed="10"/>
      </font>
      <fill>
        <patternFill patternType="solid">
          <fgColor indexed="26"/>
          <bgColor indexed="43"/>
        </patternFill>
      </fill>
    </dxf>
    <dxf>
      <font>
        <b/>
        <i val="0"/>
        <strike val="0"/>
        <condense val="0"/>
        <extend val="0"/>
        <sz val="11"/>
        <color indexed="12"/>
      </font>
      <fill>
        <patternFill patternType="solid">
          <fgColor indexed="22"/>
          <bgColor indexed="41"/>
        </patternFill>
      </fill>
    </dxf>
    <dxf>
      <font>
        <b/>
        <i val="0"/>
        <condense val="0"/>
        <extend val="0"/>
        <sz val="11"/>
        <color indexed="14"/>
      </font>
      <fill>
        <patternFill patternType="solid">
          <fgColor indexed="27"/>
          <bgColor indexed="42"/>
        </patternFill>
      </fill>
    </dxf>
    <dxf>
      <font>
        <b/>
        <i val="0"/>
        <strike val="0"/>
        <condense val="0"/>
        <extend val="0"/>
        <sz val="11"/>
        <color indexed="1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285749</xdr:colOff>
      <xdr:row>8</xdr:row>
      <xdr:rowOff>95250</xdr:rowOff>
    </xdr:from>
    <xdr:to>
      <xdr:col>26</xdr:col>
      <xdr:colOff>66675</xdr:colOff>
      <xdr:row>11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28749" y="1000125"/>
          <a:ext cx="904876" cy="3619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12</xdr:row>
      <xdr:rowOff>95250</xdr:rowOff>
    </xdr:from>
    <xdr:to>
      <xdr:col>26</xdr:col>
      <xdr:colOff>66675</xdr:colOff>
      <xdr:row>15</xdr:row>
      <xdr:rowOff>95250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16</xdr:row>
      <xdr:rowOff>95250</xdr:rowOff>
    </xdr:from>
    <xdr:to>
      <xdr:col>26</xdr:col>
      <xdr:colOff>66675</xdr:colOff>
      <xdr:row>19</xdr:row>
      <xdr:rowOff>95250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20</xdr:row>
      <xdr:rowOff>95250</xdr:rowOff>
    </xdr:from>
    <xdr:to>
      <xdr:col>26</xdr:col>
      <xdr:colOff>66675</xdr:colOff>
      <xdr:row>23</xdr:row>
      <xdr:rowOff>95250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24</xdr:row>
      <xdr:rowOff>95250</xdr:rowOff>
    </xdr:from>
    <xdr:to>
      <xdr:col>26</xdr:col>
      <xdr:colOff>66675</xdr:colOff>
      <xdr:row>27</xdr:row>
      <xdr:rowOff>95250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28</xdr:row>
      <xdr:rowOff>95250</xdr:rowOff>
    </xdr:from>
    <xdr:to>
      <xdr:col>26</xdr:col>
      <xdr:colOff>66675</xdr:colOff>
      <xdr:row>31</xdr:row>
      <xdr:rowOff>95250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32</xdr:row>
      <xdr:rowOff>95250</xdr:rowOff>
    </xdr:from>
    <xdr:to>
      <xdr:col>26</xdr:col>
      <xdr:colOff>66675</xdr:colOff>
      <xdr:row>35</xdr:row>
      <xdr:rowOff>95250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36</xdr:row>
      <xdr:rowOff>95250</xdr:rowOff>
    </xdr:from>
    <xdr:to>
      <xdr:col>26</xdr:col>
      <xdr:colOff>66675</xdr:colOff>
      <xdr:row>39</xdr:row>
      <xdr:rowOff>95250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</xdr:row>
      <xdr:rowOff>95250</xdr:rowOff>
    </xdr:from>
    <xdr:to>
      <xdr:col>26</xdr:col>
      <xdr:colOff>66675</xdr:colOff>
      <xdr:row>7</xdr:row>
      <xdr:rowOff>95250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257299" y="1000125"/>
          <a:ext cx="866776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04899" y="9334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04899" y="164782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04899" y="236220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04899" y="307657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29" name="大かっこ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104899" y="37909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104899" y="450532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31" name="大かっこ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104899" y="521970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32" name="大かっこ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104899" y="593407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33" name="大かっこ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104899" y="66484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</xdr:row>
      <xdr:rowOff>95250</xdr:rowOff>
    </xdr:from>
    <xdr:to>
      <xdr:col>17</xdr:col>
      <xdr:colOff>66675</xdr:colOff>
      <xdr:row>7</xdr:row>
      <xdr:rowOff>95250</xdr:rowOff>
    </xdr:to>
    <xdr:sp macro="" textlink="">
      <xdr:nvSpPr>
        <xdr:cNvPr id="37" name="大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104899" y="9334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8</xdr:row>
      <xdr:rowOff>95250</xdr:rowOff>
    </xdr:from>
    <xdr:to>
      <xdr:col>17</xdr:col>
      <xdr:colOff>66675</xdr:colOff>
      <xdr:row>11</xdr:row>
      <xdr:rowOff>95250</xdr:rowOff>
    </xdr:to>
    <xdr:sp macro="" textlink="">
      <xdr:nvSpPr>
        <xdr:cNvPr id="38" name="大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104899" y="164782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12</xdr:row>
      <xdr:rowOff>95250</xdr:rowOff>
    </xdr:from>
    <xdr:to>
      <xdr:col>17</xdr:col>
      <xdr:colOff>66675</xdr:colOff>
      <xdr:row>15</xdr:row>
      <xdr:rowOff>95250</xdr:rowOff>
    </xdr:to>
    <xdr:sp macro="" textlink="">
      <xdr:nvSpPr>
        <xdr:cNvPr id="39" name="大かっこ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04899" y="236220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16</xdr:row>
      <xdr:rowOff>95250</xdr:rowOff>
    </xdr:from>
    <xdr:to>
      <xdr:col>17</xdr:col>
      <xdr:colOff>66675</xdr:colOff>
      <xdr:row>19</xdr:row>
      <xdr:rowOff>95250</xdr:rowOff>
    </xdr:to>
    <xdr:sp macro="" textlink="">
      <xdr:nvSpPr>
        <xdr:cNvPr id="40" name="大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04899" y="307657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20</xdr:row>
      <xdr:rowOff>95250</xdr:rowOff>
    </xdr:from>
    <xdr:to>
      <xdr:col>17</xdr:col>
      <xdr:colOff>66675</xdr:colOff>
      <xdr:row>23</xdr:row>
      <xdr:rowOff>95250</xdr:rowOff>
    </xdr:to>
    <xdr:sp macro="" textlink="">
      <xdr:nvSpPr>
        <xdr:cNvPr id="41" name="大かっこ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04899" y="37909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24</xdr:row>
      <xdr:rowOff>95250</xdr:rowOff>
    </xdr:from>
    <xdr:to>
      <xdr:col>17</xdr:col>
      <xdr:colOff>66675</xdr:colOff>
      <xdr:row>27</xdr:row>
      <xdr:rowOff>95250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104899" y="450532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28</xdr:row>
      <xdr:rowOff>95250</xdr:rowOff>
    </xdr:from>
    <xdr:to>
      <xdr:col>17</xdr:col>
      <xdr:colOff>66675</xdr:colOff>
      <xdr:row>31</xdr:row>
      <xdr:rowOff>95250</xdr:rowOff>
    </xdr:to>
    <xdr:sp macro="" textlink="">
      <xdr:nvSpPr>
        <xdr:cNvPr id="43" name="大かっこ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104899" y="521970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32</xdr:row>
      <xdr:rowOff>95250</xdr:rowOff>
    </xdr:from>
    <xdr:to>
      <xdr:col>17</xdr:col>
      <xdr:colOff>66675</xdr:colOff>
      <xdr:row>35</xdr:row>
      <xdr:rowOff>95250</xdr:rowOff>
    </xdr:to>
    <xdr:sp macro="" textlink="">
      <xdr:nvSpPr>
        <xdr:cNvPr id="44" name="大かっこ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104899" y="593407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36</xdr:row>
      <xdr:rowOff>95250</xdr:rowOff>
    </xdr:from>
    <xdr:to>
      <xdr:col>17</xdr:col>
      <xdr:colOff>66675</xdr:colOff>
      <xdr:row>39</xdr:row>
      <xdr:rowOff>95250</xdr:rowOff>
    </xdr:to>
    <xdr:sp macro="" textlink="">
      <xdr:nvSpPr>
        <xdr:cNvPr id="45" name="大かっこ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04899" y="66484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49" name="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771774" y="9334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50" name="大かっこ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771774" y="164782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51" name="大かっこ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771774" y="236220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52" name="大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771774" y="307657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53" name="大かっこ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771774" y="37909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54" name="大かっこ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771774" y="450532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55" name="大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771774" y="521970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56" name="大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771774" y="5934075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57" name="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771774" y="6648450"/>
          <a:ext cx="723901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54</xdr:col>
      <xdr:colOff>161924</xdr:colOff>
      <xdr:row>2</xdr:row>
      <xdr:rowOff>95250</xdr:rowOff>
    </xdr:from>
    <xdr:to>
      <xdr:col>60</xdr:col>
      <xdr:colOff>0</xdr:colOff>
      <xdr:row>5</xdr:row>
      <xdr:rowOff>95250</xdr:rowOff>
    </xdr:to>
    <xdr:sp macro="" textlink="">
      <xdr:nvSpPr>
        <xdr:cNvPr id="61" name="大かっこ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058649" y="590550"/>
          <a:ext cx="714376" cy="6477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62" name="大かっこ 61">
          <a:extLst>
            <a:ext uri="{FF2B5EF4-FFF2-40B4-BE49-F238E27FC236}">
              <a16:creationId xmlns:a16="http://schemas.microsoft.com/office/drawing/2014/main" id="{41CEE887-3575-4A2F-B04C-19D2C18D0590}"/>
            </a:ext>
          </a:extLst>
        </xdr:cNvPr>
        <xdr:cNvSpPr/>
      </xdr:nvSpPr>
      <xdr:spPr>
        <a:xfrm>
          <a:off x="2617469" y="713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40</xdr:row>
      <xdr:rowOff>95250</xdr:rowOff>
    </xdr:from>
    <xdr:to>
      <xdr:col>17</xdr:col>
      <xdr:colOff>66675</xdr:colOff>
      <xdr:row>43</xdr:row>
      <xdr:rowOff>95250</xdr:rowOff>
    </xdr:to>
    <xdr:sp macro="" textlink="">
      <xdr:nvSpPr>
        <xdr:cNvPr id="63" name="大かっこ 62">
          <a:extLst>
            <a:ext uri="{FF2B5EF4-FFF2-40B4-BE49-F238E27FC236}">
              <a16:creationId xmlns:a16="http://schemas.microsoft.com/office/drawing/2014/main" id="{5647724E-FE6A-4FCC-BC69-F9EAE687D39B}"/>
            </a:ext>
          </a:extLst>
        </xdr:cNvPr>
        <xdr:cNvSpPr/>
      </xdr:nvSpPr>
      <xdr:spPr>
        <a:xfrm>
          <a:off x="2617469" y="713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64" name="大かっこ 63">
          <a:extLst>
            <a:ext uri="{FF2B5EF4-FFF2-40B4-BE49-F238E27FC236}">
              <a16:creationId xmlns:a16="http://schemas.microsoft.com/office/drawing/2014/main" id="{A88BD21C-3D5F-47BA-A5DA-C60ECA4A9705}"/>
            </a:ext>
          </a:extLst>
        </xdr:cNvPr>
        <xdr:cNvSpPr/>
      </xdr:nvSpPr>
      <xdr:spPr>
        <a:xfrm>
          <a:off x="2617469" y="713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40</xdr:row>
      <xdr:rowOff>95250</xdr:rowOff>
    </xdr:from>
    <xdr:to>
      <xdr:col>26</xdr:col>
      <xdr:colOff>66675</xdr:colOff>
      <xdr:row>43</xdr:row>
      <xdr:rowOff>95250</xdr:rowOff>
    </xdr:to>
    <xdr:sp macro="" textlink="">
      <xdr:nvSpPr>
        <xdr:cNvPr id="66" name="大かっこ 65">
          <a:extLst>
            <a:ext uri="{FF2B5EF4-FFF2-40B4-BE49-F238E27FC236}">
              <a16:creationId xmlns:a16="http://schemas.microsoft.com/office/drawing/2014/main" id="{E4925F16-DD79-4444-A5AD-EC7A571DFBB2}"/>
            </a:ext>
          </a:extLst>
        </xdr:cNvPr>
        <xdr:cNvSpPr/>
      </xdr:nvSpPr>
      <xdr:spPr>
        <a:xfrm>
          <a:off x="1116329" y="713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</xdr:row>
      <xdr:rowOff>95250</xdr:rowOff>
    </xdr:from>
    <xdr:to>
      <xdr:col>17</xdr:col>
      <xdr:colOff>66675</xdr:colOff>
      <xdr:row>7</xdr:row>
      <xdr:rowOff>95250</xdr:rowOff>
    </xdr:to>
    <xdr:sp macro="" textlink="">
      <xdr:nvSpPr>
        <xdr:cNvPr id="67" name="大かっこ 66">
          <a:extLst>
            <a:ext uri="{FF2B5EF4-FFF2-40B4-BE49-F238E27FC236}">
              <a16:creationId xmlns:a16="http://schemas.microsoft.com/office/drawing/2014/main" id="{5B9EF934-3823-44F9-A1CF-50FB5414C572}"/>
            </a:ext>
          </a:extLst>
        </xdr:cNvPr>
        <xdr:cNvSpPr/>
      </xdr:nvSpPr>
      <xdr:spPr>
        <a:xfrm>
          <a:off x="2617469" y="1040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8</xdr:row>
      <xdr:rowOff>95250</xdr:rowOff>
    </xdr:from>
    <xdr:to>
      <xdr:col>17</xdr:col>
      <xdr:colOff>66675</xdr:colOff>
      <xdr:row>11</xdr:row>
      <xdr:rowOff>95250</xdr:rowOff>
    </xdr:to>
    <xdr:sp macro="" textlink="">
      <xdr:nvSpPr>
        <xdr:cNvPr id="68" name="大かっこ 67">
          <a:extLst>
            <a:ext uri="{FF2B5EF4-FFF2-40B4-BE49-F238E27FC236}">
              <a16:creationId xmlns:a16="http://schemas.microsoft.com/office/drawing/2014/main" id="{65BC9296-3FA0-41CF-B7BC-4CF996688F64}"/>
            </a:ext>
          </a:extLst>
        </xdr:cNvPr>
        <xdr:cNvSpPr/>
      </xdr:nvSpPr>
      <xdr:spPr>
        <a:xfrm>
          <a:off x="2617469" y="1802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12</xdr:row>
      <xdr:rowOff>95250</xdr:rowOff>
    </xdr:from>
    <xdr:to>
      <xdr:col>17</xdr:col>
      <xdr:colOff>66675</xdr:colOff>
      <xdr:row>15</xdr:row>
      <xdr:rowOff>95250</xdr:rowOff>
    </xdr:to>
    <xdr:sp macro="" textlink="">
      <xdr:nvSpPr>
        <xdr:cNvPr id="69" name="大かっこ 68">
          <a:extLst>
            <a:ext uri="{FF2B5EF4-FFF2-40B4-BE49-F238E27FC236}">
              <a16:creationId xmlns:a16="http://schemas.microsoft.com/office/drawing/2014/main" id="{23897ED7-AF02-4795-AE13-3B9470DC829A}"/>
            </a:ext>
          </a:extLst>
        </xdr:cNvPr>
        <xdr:cNvSpPr/>
      </xdr:nvSpPr>
      <xdr:spPr>
        <a:xfrm>
          <a:off x="2617469" y="2564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16</xdr:row>
      <xdr:rowOff>95250</xdr:rowOff>
    </xdr:from>
    <xdr:to>
      <xdr:col>17</xdr:col>
      <xdr:colOff>66675</xdr:colOff>
      <xdr:row>19</xdr:row>
      <xdr:rowOff>95250</xdr:rowOff>
    </xdr:to>
    <xdr:sp macro="" textlink="">
      <xdr:nvSpPr>
        <xdr:cNvPr id="70" name="大かっこ 69">
          <a:extLst>
            <a:ext uri="{FF2B5EF4-FFF2-40B4-BE49-F238E27FC236}">
              <a16:creationId xmlns:a16="http://schemas.microsoft.com/office/drawing/2014/main" id="{A3A2F2C0-CF7A-4774-BB8B-CFBD9E2FF2FB}"/>
            </a:ext>
          </a:extLst>
        </xdr:cNvPr>
        <xdr:cNvSpPr/>
      </xdr:nvSpPr>
      <xdr:spPr>
        <a:xfrm>
          <a:off x="2617469" y="332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20</xdr:row>
      <xdr:rowOff>95250</xdr:rowOff>
    </xdr:from>
    <xdr:to>
      <xdr:col>17</xdr:col>
      <xdr:colOff>66675</xdr:colOff>
      <xdr:row>23</xdr:row>
      <xdr:rowOff>95250</xdr:rowOff>
    </xdr:to>
    <xdr:sp macro="" textlink="">
      <xdr:nvSpPr>
        <xdr:cNvPr id="71" name="大かっこ 70">
          <a:extLst>
            <a:ext uri="{FF2B5EF4-FFF2-40B4-BE49-F238E27FC236}">
              <a16:creationId xmlns:a16="http://schemas.microsoft.com/office/drawing/2014/main" id="{DE7A39DF-D961-4449-9825-71037A2D4D3B}"/>
            </a:ext>
          </a:extLst>
        </xdr:cNvPr>
        <xdr:cNvSpPr/>
      </xdr:nvSpPr>
      <xdr:spPr>
        <a:xfrm>
          <a:off x="2617469" y="4088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24</xdr:row>
      <xdr:rowOff>95250</xdr:rowOff>
    </xdr:from>
    <xdr:to>
      <xdr:col>17</xdr:col>
      <xdr:colOff>66675</xdr:colOff>
      <xdr:row>27</xdr:row>
      <xdr:rowOff>95250</xdr:rowOff>
    </xdr:to>
    <xdr:sp macro="" textlink="">
      <xdr:nvSpPr>
        <xdr:cNvPr id="72" name="大かっこ 71">
          <a:extLst>
            <a:ext uri="{FF2B5EF4-FFF2-40B4-BE49-F238E27FC236}">
              <a16:creationId xmlns:a16="http://schemas.microsoft.com/office/drawing/2014/main" id="{254FF1AD-7D32-403C-B1F6-F9604D4D1D48}"/>
            </a:ext>
          </a:extLst>
        </xdr:cNvPr>
        <xdr:cNvSpPr/>
      </xdr:nvSpPr>
      <xdr:spPr>
        <a:xfrm>
          <a:off x="2617469" y="4850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28</xdr:row>
      <xdr:rowOff>95250</xdr:rowOff>
    </xdr:from>
    <xdr:to>
      <xdr:col>17</xdr:col>
      <xdr:colOff>66675</xdr:colOff>
      <xdr:row>31</xdr:row>
      <xdr:rowOff>95250</xdr:rowOff>
    </xdr:to>
    <xdr:sp macro="" textlink="">
      <xdr:nvSpPr>
        <xdr:cNvPr id="73" name="大かっこ 72">
          <a:extLst>
            <a:ext uri="{FF2B5EF4-FFF2-40B4-BE49-F238E27FC236}">
              <a16:creationId xmlns:a16="http://schemas.microsoft.com/office/drawing/2014/main" id="{4A527028-081A-435D-A37D-6086CAB1DD60}"/>
            </a:ext>
          </a:extLst>
        </xdr:cNvPr>
        <xdr:cNvSpPr/>
      </xdr:nvSpPr>
      <xdr:spPr>
        <a:xfrm>
          <a:off x="2617469" y="5612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32</xdr:row>
      <xdr:rowOff>95250</xdr:rowOff>
    </xdr:from>
    <xdr:to>
      <xdr:col>17</xdr:col>
      <xdr:colOff>66675</xdr:colOff>
      <xdr:row>35</xdr:row>
      <xdr:rowOff>95250</xdr:rowOff>
    </xdr:to>
    <xdr:sp macro="" textlink="">
      <xdr:nvSpPr>
        <xdr:cNvPr id="86" name="大かっこ 85">
          <a:extLst>
            <a:ext uri="{FF2B5EF4-FFF2-40B4-BE49-F238E27FC236}">
              <a16:creationId xmlns:a16="http://schemas.microsoft.com/office/drawing/2014/main" id="{FB6F9335-96A6-44E4-909A-BFF28ECCB82A}"/>
            </a:ext>
          </a:extLst>
        </xdr:cNvPr>
        <xdr:cNvSpPr/>
      </xdr:nvSpPr>
      <xdr:spPr>
        <a:xfrm>
          <a:off x="2617469" y="6374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36</xdr:row>
      <xdr:rowOff>95250</xdr:rowOff>
    </xdr:from>
    <xdr:to>
      <xdr:col>17</xdr:col>
      <xdr:colOff>66675</xdr:colOff>
      <xdr:row>39</xdr:row>
      <xdr:rowOff>95250</xdr:rowOff>
    </xdr:to>
    <xdr:sp macro="" textlink="">
      <xdr:nvSpPr>
        <xdr:cNvPr id="87" name="大かっこ 86">
          <a:extLst>
            <a:ext uri="{FF2B5EF4-FFF2-40B4-BE49-F238E27FC236}">
              <a16:creationId xmlns:a16="http://schemas.microsoft.com/office/drawing/2014/main" id="{C35E1BCF-382D-4B21-83F0-258E1988F652}"/>
            </a:ext>
          </a:extLst>
        </xdr:cNvPr>
        <xdr:cNvSpPr/>
      </xdr:nvSpPr>
      <xdr:spPr>
        <a:xfrm>
          <a:off x="2617469" y="713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40</xdr:row>
      <xdr:rowOff>95250</xdr:rowOff>
    </xdr:from>
    <xdr:to>
      <xdr:col>17</xdr:col>
      <xdr:colOff>66675</xdr:colOff>
      <xdr:row>43</xdr:row>
      <xdr:rowOff>95250</xdr:rowOff>
    </xdr:to>
    <xdr:sp macro="" textlink="">
      <xdr:nvSpPr>
        <xdr:cNvPr id="88" name="大かっこ 87">
          <a:extLst>
            <a:ext uri="{FF2B5EF4-FFF2-40B4-BE49-F238E27FC236}">
              <a16:creationId xmlns:a16="http://schemas.microsoft.com/office/drawing/2014/main" id="{A8A464DD-A4E6-4F12-836D-E7B801342E89}"/>
            </a:ext>
          </a:extLst>
        </xdr:cNvPr>
        <xdr:cNvSpPr/>
      </xdr:nvSpPr>
      <xdr:spPr>
        <a:xfrm>
          <a:off x="2617469" y="7898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89" name="大かっこ 88">
          <a:extLst>
            <a:ext uri="{FF2B5EF4-FFF2-40B4-BE49-F238E27FC236}">
              <a16:creationId xmlns:a16="http://schemas.microsoft.com/office/drawing/2014/main" id="{94C94A15-66E8-4FE6-853F-FA5FFC9B4040}"/>
            </a:ext>
          </a:extLst>
        </xdr:cNvPr>
        <xdr:cNvSpPr/>
      </xdr:nvSpPr>
      <xdr:spPr>
        <a:xfrm>
          <a:off x="2617469" y="1040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90" name="大かっこ 89">
          <a:extLst>
            <a:ext uri="{FF2B5EF4-FFF2-40B4-BE49-F238E27FC236}">
              <a16:creationId xmlns:a16="http://schemas.microsoft.com/office/drawing/2014/main" id="{5B265F1A-6EFA-4C5D-92E2-A6E0C4342B8F}"/>
            </a:ext>
          </a:extLst>
        </xdr:cNvPr>
        <xdr:cNvSpPr/>
      </xdr:nvSpPr>
      <xdr:spPr>
        <a:xfrm>
          <a:off x="2617469" y="1802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91" name="大かっこ 90">
          <a:extLst>
            <a:ext uri="{FF2B5EF4-FFF2-40B4-BE49-F238E27FC236}">
              <a16:creationId xmlns:a16="http://schemas.microsoft.com/office/drawing/2014/main" id="{51D433BB-6454-4E55-A3AD-4ECBBD769D8F}"/>
            </a:ext>
          </a:extLst>
        </xdr:cNvPr>
        <xdr:cNvSpPr/>
      </xdr:nvSpPr>
      <xdr:spPr>
        <a:xfrm>
          <a:off x="2617469" y="2564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92" name="大かっこ 91">
          <a:extLst>
            <a:ext uri="{FF2B5EF4-FFF2-40B4-BE49-F238E27FC236}">
              <a16:creationId xmlns:a16="http://schemas.microsoft.com/office/drawing/2014/main" id="{B9BB5848-B4BB-4C1F-B58C-8605F6A108F7}"/>
            </a:ext>
          </a:extLst>
        </xdr:cNvPr>
        <xdr:cNvSpPr/>
      </xdr:nvSpPr>
      <xdr:spPr>
        <a:xfrm>
          <a:off x="2617469" y="332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93" name="大かっこ 92">
          <a:extLst>
            <a:ext uri="{FF2B5EF4-FFF2-40B4-BE49-F238E27FC236}">
              <a16:creationId xmlns:a16="http://schemas.microsoft.com/office/drawing/2014/main" id="{83163997-019D-406C-9461-3F9DCC415F7E}"/>
            </a:ext>
          </a:extLst>
        </xdr:cNvPr>
        <xdr:cNvSpPr/>
      </xdr:nvSpPr>
      <xdr:spPr>
        <a:xfrm>
          <a:off x="2617469" y="4088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94" name="大かっこ 93">
          <a:extLst>
            <a:ext uri="{FF2B5EF4-FFF2-40B4-BE49-F238E27FC236}">
              <a16:creationId xmlns:a16="http://schemas.microsoft.com/office/drawing/2014/main" id="{B80925F9-EB9D-4B11-93DA-C256BD18E637}"/>
            </a:ext>
          </a:extLst>
        </xdr:cNvPr>
        <xdr:cNvSpPr/>
      </xdr:nvSpPr>
      <xdr:spPr>
        <a:xfrm>
          <a:off x="2617469" y="4850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95" name="大かっこ 94">
          <a:extLst>
            <a:ext uri="{FF2B5EF4-FFF2-40B4-BE49-F238E27FC236}">
              <a16:creationId xmlns:a16="http://schemas.microsoft.com/office/drawing/2014/main" id="{17732BDA-6B67-4C80-9E6E-149D4E6063A7}"/>
            </a:ext>
          </a:extLst>
        </xdr:cNvPr>
        <xdr:cNvSpPr/>
      </xdr:nvSpPr>
      <xdr:spPr>
        <a:xfrm>
          <a:off x="2617469" y="5612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96" name="大かっこ 95">
          <a:extLst>
            <a:ext uri="{FF2B5EF4-FFF2-40B4-BE49-F238E27FC236}">
              <a16:creationId xmlns:a16="http://schemas.microsoft.com/office/drawing/2014/main" id="{427752AB-4B24-425F-9C6A-408F2C01AF18}"/>
            </a:ext>
          </a:extLst>
        </xdr:cNvPr>
        <xdr:cNvSpPr/>
      </xdr:nvSpPr>
      <xdr:spPr>
        <a:xfrm>
          <a:off x="2617469" y="6374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97" name="大かっこ 96">
          <a:extLst>
            <a:ext uri="{FF2B5EF4-FFF2-40B4-BE49-F238E27FC236}">
              <a16:creationId xmlns:a16="http://schemas.microsoft.com/office/drawing/2014/main" id="{09B9D399-806D-496B-BB1A-6DC23F7F8C12}"/>
            </a:ext>
          </a:extLst>
        </xdr:cNvPr>
        <xdr:cNvSpPr/>
      </xdr:nvSpPr>
      <xdr:spPr>
        <a:xfrm>
          <a:off x="2617469" y="7136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98" name="大かっこ 97">
          <a:extLst>
            <a:ext uri="{FF2B5EF4-FFF2-40B4-BE49-F238E27FC236}">
              <a16:creationId xmlns:a16="http://schemas.microsoft.com/office/drawing/2014/main" id="{340F9509-BEC7-4124-9745-7D973A43F43E}"/>
            </a:ext>
          </a:extLst>
        </xdr:cNvPr>
        <xdr:cNvSpPr/>
      </xdr:nvSpPr>
      <xdr:spPr>
        <a:xfrm>
          <a:off x="2617469" y="7898130"/>
          <a:ext cx="6572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44</xdr:row>
      <xdr:rowOff>95250</xdr:rowOff>
    </xdr:from>
    <xdr:to>
      <xdr:col>26</xdr:col>
      <xdr:colOff>66675</xdr:colOff>
      <xdr:row>47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2490F-BAD4-476D-BC13-0A4FE12DC943}"/>
            </a:ext>
          </a:extLst>
        </xdr:cNvPr>
        <xdr:cNvSpPr/>
      </xdr:nvSpPr>
      <xdr:spPr>
        <a:xfrm>
          <a:off x="123824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BB6C961-69D0-4457-8A63-1BF7039BA0B2}"/>
            </a:ext>
          </a:extLst>
        </xdr:cNvPr>
        <xdr:cNvSpPr/>
      </xdr:nvSpPr>
      <xdr:spPr>
        <a:xfrm>
          <a:off x="2905124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44</xdr:row>
      <xdr:rowOff>95250</xdr:rowOff>
    </xdr:from>
    <xdr:to>
      <xdr:col>17</xdr:col>
      <xdr:colOff>66675</xdr:colOff>
      <xdr:row>47</xdr:row>
      <xdr:rowOff>95250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3991E9D-4910-4620-B1B2-BC6FC51BAA39}"/>
            </a:ext>
          </a:extLst>
        </xdr:cNvPr>
        <xdr:cNvSpPr/>
      </xdr:nvSpPr>
      <xdr:spPr>
        <a:xfrm>
          <a:off x="457199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50468DBD-915A-4EE1-96A7-F5EA5FDF2ED5}"/>
            </a:ext>
          </a:extLst>
        </xdr:cNvPr>
        <xdr:cNvSpPr/>
      </xdr:nvSpPr>
      <xdr:spPr>
        <a:xfrm>
          <a:off x="6238874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5558CDB6-54E9-4881-8317-C1D79A4A8D46}"/>
            </a:ext>
          </a:extLst>
        </xdr:cNvPr>
        <xdr:cNvSpPr/>
      </xdr:nvSpPr>
      <xdr:spPr>
        <a:xfrm>
          <a:off x="2905124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48</xdr:row>
      <xdr:rowOff>95250</xdr:rowOff>
    </xdr:from>
    <xdr:to>
      <xdr:col>17</xdr:col>
      <xdr:colOff>66675</xdr:colOff>
      <xdr:row>51</xdr:row>
      <xdr:rowOff>95250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2808B4C0-2E96-416D-83CB-D34A100C9540}"/>
            </a:ext>
          </a:extLst>
        </xdr:cNvPr>
        <xdr:cNvSpPr/>
      </xdr:nvSpPr>
      <xdr:spPr>
        <a:xfrm>
          <a:off x="457199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4BF736BF-B491-4E35-922C-12A19AABE8AA}"/>
            </a:ext>
          </a:extLst>
        </xdr:cNvPr>
        <xdr:cNvSpPr/>
      </xdr:nvSpPr>
      <xdr:spPr>
        <a:xfrm>
          <a:off x="6238874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48</xdr:row>
      <xdr:rowOff>95250</xdr:rowOff>
    </xdr:from>
    <xdr:to>
      <xdr:col>26</xdr:col>
      <xdr:colOff>66675</xdr:colOff>
      <xdr:row>51</xdr:row>
      <xdr:rowOff>95250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7DAF7458-6389-4E0C-A226-7244E2AFF3D2}"/>
            </a:ext>
          </a:extLst>
        </xdr:cNvPr>
        <xdr:cNvSpPr/>
      </xdr:nvSpPr>
      <xdr:spPr>
        <a:xfrm>
          <a:off x="123824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44</xdr:row>
      <xdr:rowOff>95250</xdr:rowOff>
    </xdr:from>
    <xdr:to>
      <xdr:col>17</xdr:col>
      <xdr:colOff>66675</xdr:colOff>
      <xdr:row>47</xdr:row>
      <xdr:rowOff>95250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A2AA51A5-1895-48DA-AC5D-84A34FE57638}"/>
            </a:ext>
          </a:extLst>
        </xdr:cNvPr>
        <xdr:cNvSpPr/>
      </xdr:nvSpPr>
      <xdr:spPr>
        <a:xfrm>
          <a:off x="457199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48</xdr:row>
      <xdr:rowOff>95250</xdr:rowOff>
    </xdr:from>
    <xdr:to>
      <xdr:col>17</xdr:col>
      <xdr:colOff>66675</xdr:colOff>
      <xdr:row>51</xdr:row>
      <xdr:rowOff>95250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F0127BAC-5AA3-4A15-9C98-8CE043B7A72D}"/>
            </a:ext>
          </a:extLst>
        </xdr:cNvPr>
        <xdr:cNvSpPr/>
      </xdr:nvSpPr>
      <xdr:spPr>
        <a:xfrm>
          <a:off x="457199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23" name="大かっこ 22">
          <a:extLst>
            <a:ext uri="{FF2B5EF4-FFF2-40B4-BE49-F238E27FC236}">
              <a16:creationId xmlns:a16="http://schemas.microsoft.com/office/drawing/2014/main" id="{9E1533CB-0E2B-4638-9321-C025A3916006}"/>
            </a:ext>
          </a:extLst>
        </xdr:cNvPr>
        <xdr:cNvSpPr/>
      </xdr:nvSpPr>
      <xdr:spPr>
        <a:xfrm>
          <a:off x="6238874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BDBFB359-6E2C-45D4-B50A-6AB66B1EBDB8}"/>
            </a:ext>
          </a:extLst>
        </xdr:cNvPr>
        <xdr:cNvSpPr/>
      </xdr:nvSpPr>
      <xdr:spPr>
        <a:xfrm>
          <a:off x="6238874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36" name="大かっこ 35">
          <a:extLst>
            <a:ext uri="{FF2B5EF4-FFF2-40B4-BE49-F238E27FC236}">
              <a16:creationId xmlns:a16="http://schemas.microsoft.com/office/drawing/2014/main" id="{60CFB10E-1245-4745-896B-A323F88743E0}"/>
            </a:ext>
          </a:extLst>
        </xdr:cNvPr>
        <xdr:cNvSpPr/>
      </xdr:nvSpPr>
      <xdr:spPr>
        <a:xfrm>
          <a:off x="8026399" y="1047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46" name="大かっこ 45">
          <a:extLst>
            <a:ext uri="{FF2B5EF4-FFF2-40B4-BE49-F238E27FC236}">
              <a16:creationId xmlns:a16="http://schemas.microsoft.com/office/drawing/2014/main" id="{4658D711-42C2-4ED5-AD3B-7CDC448C8FEC}"/>
            </a:ext>
          </a:extLst>
        </xdr:cNvPr>
        <xdr:cNvSpPr/>
      </xdr:nvSpPr>
      <xdr:spPr>
        <a:xfrm>
          <a:off x="8026399" y="1809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47" name="大かっこ 46">
          <a:extLst>
            <a:ext uri="{FF2B5EF4-FFF2-40B4-BE49-F238E27FC236}">
              <a16:creationId xmlns:a16="http://schemas.microsoft.com/office/drawing/2014/main" id="{2D5D64CE-14FE-459C-B8A0-5C255CE3C0A9}"/>
            </a:ext>
          </a:extLst>
        </xdr:cNvPr>
        <xdr:cNvSpPr/>
      </xdr:nvSpPr>
      <xdr:spPr>
        <a:xfrm>
          <a:off x="8026399" y="2571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48" name="大かっこ 47">
          <a:extLst>
            <a:ext uri="{FF2B5EF4-FFF2-40B4-BE49-F238E27FC236}">
              <a16:creationId xmlns:a16="http://schemas.microsoft.com/office/drawing/2014/main" id="{0AB8DB4E-6AEE-4443-9784-76239B33E1C1}"/>
            </a:ext>
          </a:extLst>
        </xdr:cNvPr>
        <xdr:cNvSpPr/>
      </xdr:nvSpPr>
      <xdr:spPr>
        <a:xfrm>
          <a:off x="8026399" y="3333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C62DBF5-5554-4E85-9AC6-E79275B138D8}"/>
            </a:ext>
          </a:extLst>
        </xdr:cNvPr>
        <xdr:cNvSpPr/>
      </xdr:nvSpPr>
      <xdr:spPr>
        <a:xfrm>
          <a:off x="8026399" y="4095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59" name="大かっこ 58">
          <a:extLst>
            <a:ext uri="{FF2B5EF4-FFF2-40B4-BE49-F238E27FC236}">
              <a16:creationId xmlns:a16="http://schemas.microsoft.com/office/drawing/2014/main" id="{DB438DAC-FE14-4C1F-B733-6C6F8785D587}"/>
            </a:ext>
          </a:extLst>
        </xdr:cNvPr>
        <xdr:cNvSpPr/>
      </xdr:nvSpPr>
      <xdr:spPr>
        <a:xfrm>
          <a:off x="8026399" y="4857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60" name="大かっこ 59">
          <a:extLst>
            <a:ext uri="{FF2B5EF4-FFF2-40B4-BE49-F238E27FC236}">
              <a16:creationId xmlns:a16="http://schemas.microsoft.com/office/drawing/2014/main" id="{32EC3729-0037-4FE2-891D-9A3D659F5BF0}"/>
            </a:ext>
          </a:extLst>
        </xdr:cNvPr>
        <xdr:cNvSpPr/>
      </xdr:nvSpPr>
      <xdr:spPr>
        <a:xfrm>
          <a:off x="8026399" y="5619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83" name="大かっこ 82">
          <a:extLst>
            <a:ext uri="{FF2B5EF4-FFF2-40B4-BE49-F238E27FC236}">
              <a16:creationId xmlns:a16="http://schemas.microsoft.com/office/drawing/2014/main" id="{77EC5AAB-A474-43E2-8454-3CB7F4CB9E90}"/>
            </a:ext>
          </a:extLst>
        </xdr:cNvPr>
        <xdr:cNvSpPr/>
      </xdr:nvSpPr>
      <xdr:spPr>
        <a:xfrm>
          <a:off x="8026399" y="6381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84" name="大かっこ 83">
          <a:extLst>
            <a:ext uri="{FF2B5EF4-FFF2-40B4-BE49-F238E27FC236}">
              <a16:creationId xmlns:a16="http://schemas.microsoft.com/office/drawing/2014/main" id="{396EE6BA-40F7-46E3-B91C-7CA82907E7DB}"/>
            </a:ext>
          </a:extLst>
        </xdr:cNvPr>
        <xdr:cNvSpPr/>
      </xdr:nvSpPr>
      <xdr:spPr>
        <a:xfrm>
          <a:off x="8026399" y="7143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85" name="大かっこ 84">
          <a:extLst>
            <a:ext uri="{FF2B5EF4-FFF2-40B4-BE49-F238E27FC236}">
              <a16:creationId xmlns:a16="http://schemas.microsoft.com/office/drawing/2014/main" id="{95BFAEF7-688A-4346-A3D6-8852C39CC92A}"/>
            </a:ext>
          </a:extLst>
        </xdr:cNvPr>
        <xdr:cNvSpPr/>
      </xdr:nvSpPr>
      <xdr:spPr>
        <a:xfrm>
          <a:off x="8026399" y="7905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109" name="大かっこ 108">
          <a:extLst>
            <a:ext uri="{FF2B5EF4-FFF2-40B4-BE49-F238E27FC236}">
              <a16:creationId xmlns:a16="http://schemas.microsoft.com/office/drawing/2014/main" id="{F206E47B-3B63-41D6-ABF5-9789EA21B4F2}"/>
            </a:ext>
          </a:extLst>
        </xdr:cNvPr>
        <xdr:cNvSpPr/>
      </xdr:nvSpPr>
      <xdr:spPr>
        <a:xfrm>
          <a:off x="8026399" y="1047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110" name="大かっこ 109">
          <a:extLst>
            <a:ext uri="{FF2B5EF4-FFF2-40B4-BE49-F238E27FC236}">
              <a16:creationId xmlns:a16="http://schemas.microsoft.com/office/drawing/2014/main" id="{D188B329-CF2C-4DE1-95FF-038FB89054B2}"/>
            </a:ext>
          </a:extLst>
        </xdr:cNvPr>
        <xdr:cNvSpPr/>
      </xdr:nvSpPr>
      <xdr:spPr>
        <a:xfrm>
          <a:off x="8026399" y="1809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111" name="大かっこ 110">
          <a:extLst>
            <a:ext uri="{FF2B5EF4-FFF2-40B4-BE49-F238E27FC236}">
              <a16:creationId xmlns:a16="http://schemas.microsoft.com/office/drawing/2014/main" id="{2EC3CB4C-3629-4141-ADB0-C8FD568F1EDC}"/>
            </a:ext>
          </a:extLst>
        </xdr:cNvPr>
        <xdr:cNvSpPr/>
      </xdr:nvSpPr>
      <xdr:spPr>
        <a:xfrm>
          <a:off x="8026399" y="2571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112" name="大かっこ 111">
          <a:extLst>
            <a:ext uri="{FF2B5EF4-FFF2-40B4-BE49-F238E27FC236}">
              <a16:creationId xmlns:a16="http://schemas.microsoft.com/office/drawing/2014/main" id="{C2595CD6-7F90-4B29-A267-ECB202C0904E}"/>
            </a:ext>
          </a:extLst>
        </xdr:cNvPr>
        <xdr:cNvSpPr/>
      </xdr:nvSpPr>
      <xdr:spPr>
        <a:xfrm>
          <a:off x="8026399" y="3333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113" name="大かっこ 112">
          <a:extLst>
            <a:ext uri="{FF2B5EF4-FFF2-40B4-BE49-F238E27FC236}">
              <a16:creationId xmlns:a16="http://schemas.microsoft.com/office/drawing/2014/main" id="{697B7146-69E9-4D75-82A5-48940556C5B0}"/>
            </a:ext>
          </a:extLst>
        </xdr:cNvPr>
        <xdr:cNvSpPr/>
      </xdr:nvSpPr>
      <xdr:spPr>
        <a:xfrm>
          <a:off x="8026399" y="4095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114" name="大かっこ 113">
          <a:extLst>
            <a:ext uri="{FF2B5EF4-FFF2-40B4-BE49-F238E27FC236}">
              <a16:creationId xmlns:a16="http://schemas.microsoft.com/office/drawing/2014/main" id="{CBDC4E89-00D1-4B67-94D2-37C6D792E2EF}"/>
            </a:ext>
          </a:extLst>
        </xdr:cNvPr>
        <xdr:cNvSpPr/>
      </xdr:nvSpPr>
      <xdr:spPr>
        <a:xfrm>
          <a:off x="8026399" y="4857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115" name="大かっこ 114">
          <a:extLst>
            <a:ext uri="{FF2B5EF4-FFF2-40B4-BE49-F238E27FC236}">
              <a16:creationId xmlns:a16="http://schemas.microsoft.com/office/drawing/2014/main" id="{F5B731B1-3B62-4C55-A933-B76150079A6E}"/>
            </a:ext>
          </a:extLst>
        </xdr:cNvPr>
        <xdr:cNvSpPr/>
      </xdr:nvSpPr>
      <xdr:spPr>
        <a:xfrm>
          <a:off x="8026399" y="5619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116" name="大かっこ 115">
          <a:extLst>
            <a:ext uri="{FF2B5EF4-FFF2-40B4-BE49-F238E27FC236}">
              <a16:creationId xmlns:a16="http://schemas.microsoft.com/office/drawing/2014/main" id="{3776A8BC-C50A-4379-AA21-A615996012E3}"/>
            </a:ext>
          </a:extLst>
        </xdr:cNvPr>
        <xdr:cNvSpPr/>
      </xdr:nvSpPr>
      <xdr:spPr>
        <a:xfrm>
          <a:off x="8026399" y="6381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117" name="大かっこ 116">
          <a:extLst>
            <a:ext uri="{FF2B5EF4-FFF2-40B4-BE49-F238E27FC236}">
              <a16:creationId xmlns:a16="http://schemas.microsoft.com/office/drawing/2014/main" id="{EEDE25DF-F9D0-44A6-9963-8FB6A782E04D}"/>
            </a:ext>
          </a:extLst>
        </xdr:cNvPr>
        <xdr:cNvSpPr/>
      </xdr:nvSpPr>
      <xdr:spPr>
        <a:xfrm>
          <a:off x="8026399" y="7143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118" name="大かっこ 117">
          <a:extLst>
            <a:ext uri="{FF2B5EF4-FFF2-40B4-BE49-F238E27FC236}">
              <a16:creationId xmlns:a16="http://schemas.microsoft.com/office/drawing/2014/main" id="{680B93F2-8493-4A80-91E6-AD5F6B27E1AD}"/>
            </a:ext>
          </a:extLst>
        </xdr:cNvPr>
        <xdr:cNvSpPr/>
      </xdr:nvSpPr>
      <xdr:spPr>
        <a:xfrm>
          <a:off x="8026399" y="7905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119" name="大かっこ 118">
          <a:extLst>
            <a:ext uri="{FF2B5EF4-FFF2-40B4-BE49-F238E27FC236}">
              <a16:creationId xmlns:a16="http://schemas.microsoft.com/office/drawing/2014/main" id="{5F86765C-00E7-488A-8642-F9CE338B38DF}"/>
            </a:ext>
          </a:extLst>
        </xdr:cNvPr>
        <xdr:cNvSpPr/>
      </xdr:nvSpPr>
      <xdr:spPr>
        <a:xfrm>
          <a:off x="8026399" y="8667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120" name="大かっこ 119">
          <a:extLst>
            <a:ext uri="{FF2B5EF4-FFF2-40B4-BE49-F238E27FC236}">
              <a16:creationId xmlns:a16="http://schemas.microsoft.com/office/drawing/2014/main" id="{4D01BD8D-EEDD-4D12-BCE6-B7E5C92E0A6A}"/>
            </a:ext>
          </a:extLst>
        </xdr:cNvPr>
        <xdr:cNvSpPr/>
      </xdr:nvSpPr>
      <xdr:spPr>
        <a:xfrm>
          <a:off x="8026399" y="9429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121" name="大かっこ 120">
          <a:extLst>
            <a:ext uri="{FF2B5EF4-FFF2-40B4-BE49-F238E27FC236}">
              <a16:creationId xmlns:a16="http://schemas.microsoft.com/office/drawing/2014/main" id="{AD640311-9D68-4477-B38E-3EC10C84E350}"/>
            </a:ext>
          </a:extLst>
        </xdr:cNvPr>
        <xdr:cNvSpPr/>
      </xdr:nvSpPr>
      <xdr:spPr>
        <a:xfrm>
          <a:off x="8026399" y="8667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122" name="大かっこ 121">
          <a:extLst>
            <a:ext uri="{FF2B5EF4-FFF2-40B4-BE49-F238E27FC236}">
              <a16:creationId xmlns:a16="http://schemas.microsoft.com/office/drawing/2014/main" id="{5B33DB00-1DF1-4A71-815D-E9347ECC02BF}"/>
            </a:ext>
          </a:extLst>
        </xdr:cNvPr>
        <xdr:cNvSpPr/>
      </xdr:nvSpPr>
      <xdr:spPr>
        <a:xfrm>
          <a:off x="8026399" y="9429750"/>
          <a:ext cx="835026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8</xdr:row>
      <xdr:rowOff>95250</xdr:rowOff>
    </xdr:from>
    <xdr:to>
      <xdr:col>26</xdr:col>
      <xdr:colOff>66675</xdr:colOff>
      <xdr:row>11</xdr:row>
      <xdr:rowOff>95250</xdr:rowOff>
    </xdr:to>
    <xdr:sp macro="" textlink="">
      <xdr:nvSpPr>
        <xdr:cNvPr id="147" name="大かっこ 146">
          <a:extLst>
            <a:ext uri="{FF2B5EF4-FFF2-40B4-BE49-F238E27FC236}">
              <a16:creationId xmlns:a16="http://schemas.microsoft.com/office/drawing/2014/main" id="{6EF86F10-B424-4B05-AE5D-0608055AF96F}"/>
            </a:ext>
          </a:extLst>
        </xdr:cNvPr>
        <xdr:cNvSpPr/>
      </xdr:nvSpPr>
      <xdr:spPr>
        <a:xfrm>
          <a:off x="4571999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12</xdr:row>
      <xdr:rowOff>95250</xdr:rowOff>
    </xdr:from>
    <xdr:to>
      <xdr:col>26</xdr:col>
      <xdr:colOff>66675</xdr:colOff>
      <xdr:row>15</xdr:row>
      <xdr:rowOff>95250</xdr:rowOff>
    </xdr:to>
    <xdr:sp macro="" textlink="">
      <xdr:nvSpPr>
        <xdr:cNvPr id="148" name="大かっこ 147">
          <a:extLst>
            <a:ext uri="{FF2B5EF4-FFF2-40B4-BE49-F238E27FC236}">
              <a16:creationId xmlns:a16="http://schemas.microsoft.com/office/drawing/2014/main" id="{1D60ECC1-49CA-4EBB-A20E-2CE66D8BB19D}"/>
            </a:ext>
          </a:extLst>
        </xdr:cNvPr>
        <xdr:cNvSpPr/>
      </xdr:nvSpPr>
      <xdr:spPr>
        <a:xfrm>
          <a:off x="4571999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16</xdr:row>
      <xdr:rowOff>95250</xdr:rowOff>
    </xdr:from>
    <xdr:to>
      <xdr:col>26</xdr:col>
      <xdr:colOff>66675</xdr:colOff>
      <xdr:row>19</xdr:row>
      <xdr:rowOff>95250</xdr:rowOff>
    </xdr:to>
    <xdr:sp macro="" textlink="">
      <xdr:nvSpPr>
        <xdr:cNvPr id="149" name="大かっこ 148">
          <a:extLst>
            <a:ext uri="{FF2B5EF4-FFF2-40B4-BE49-F238E27FC236}">
              <a16:creationId xmlns:a16="http://schemas.microsoft.com/office/drawing/2014/main" id="{4DC33047-E544-4F61-A157-ED1BB92C6B48}"/>
            </a:ext>
          </a:extLst>
        </xdr:cNvPr>
        <xdr:cNvSpPr/>
      </xdr:nvSpPr>
      <xdr:spPr>
        <a:xfrm>
          <a:off x="4571999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20</xdr:row>
      <xdr:rowOff>95250</xdr:rowOff>
    </xdr:from>
    <xdr:to>
      <xdr:col>26</xdr:col>
      <xdr:colOff>66675</xdr:colOff>
      <xdr:row>23</xdr:row>
      <xdr:rowOff>95250</xdr:rowOff>
    </xdr:to>
    <xdr:sp macro="" textlink="">
      <xdr:nvSpPr>
        <xdr:cNvPr id="150" name="大かっこ 149">
          <a:extLst>
            <a:ext uri="{FF2B5EF4-FFF2-40B4-BE49-F238E27FC236}">
              <a16:creationId xmlns:a16="http://schemas.microsoft.com/office/drawing/2014/main" id="{743D2806-923F-43DA-B807-C138549E5607}"/>
            </a:ext>
          </a:extLst>
        </xdr:cNvPr>
        <xdr:cNvSpPr/>
      </xdr:nvSpPr>
      <xdr:spPr>
        <a:xfrm>
          <a:off x="4571999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24</xdr:row>
      <xdr:rowOff>95250</xdr:rowOff>
    </xdr:from>
    <xdr:to>
      <xdr:col>26</xdr:col>
      <xdr:colOff>66675</xdr:colOff>
      <xdr:row>27</xdr:row>
      <xdr:rowOff>95250</xdr:rowOff>
    </xdr:to>
    <xdr:sp macro="" textlink="">
      <xdr:nvSpPr>
        <xdr:cNvPr id="151" name="大かっこ 150">
          <a:extLst>
            <a:ext uri="{FF2B5EF4-FFF2-40B4-BE49-F238E27FC236}">
              <a16:creationId xmlns:a16="http://schemas.microsoft.com/office/drawing/2014/main" id="{E6DC390C-8280-43FF-AF67-D71C3FA779D5}"/>
            </a:ext>
          </a:extLst>
        </xdr:cNvPr>
        <xdr:cNvSpPr/>
      </xdr:nvSpPr>
      <xdr:spPr>
        <a:xfrm>
          <a:off x="4571999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28</xdr:row>
      <xdr:rowOff>95250</xdr:rowOff>
    </xdr:from>
    <xdr:to>
      <xdr:col>26</xdr:col>
      <xdr:colOff>66675</xdr:colOff>
      <xdr:row>31</xdr:row>
      <xdr:rowOff>95250</xdr:rowOff>
    </xdr:to>
    <xdr:sp macro="" textlink="">
      <xdr:nvSpPr>
        <xdr:cNvPr id="152" name="大かっこ 151">
          <a:extLst>
            <a:ext uri="{FF2B5EF4-FFF2-40B4-BE49-F238E27FC236}">
              <a16:creationId xmlns:a16="http://schemas.microsoft.com/office/drawing/2014/main" id="{951177BA-17B4-4766-A6B0-F73DAB840CBB}"/>
            </a:ext>
          </a:extLst>
        </xdr:cNvPr>
        <xdr:cNvSpPr/>
      </xdr:nvSpPr>
      <xdr:spPr>
        <a:xfrm>
          <a:off x="4571999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32</xdr:row>
      <xdr:rowOff>95250</xdr:rowOff>
    </xdr:from>
    <xdr:to>
      <xdr:col>26</xdr:col>
      <xdr:colOff>66675</xdr:colOff>
      <xdr:row>35</xdr:row>
      <xdr:rowOff>95250</xdr:rowOff>
    </xdr:to>
    <xdr:sp macro="" textlink="">
      <xdr:nvSpPr>
        <xdr:cNvPr id="153" name="大かっこ 152">
          <a:extLst>
            <a:ext uri="{FF2B5EF4-FFF2-40B4-BE49-F238E27FC236}">
              <a16:creationId xmlns:a16="http://schemas.microsoft.com/office/drawing/2014/main" id="{0466F788-AC09-4FAF-850F-EC2DF90C01DC}"/>
            </a:ext>
          </a:extLst>
        </xdr:cNvPr>
        <xdr:cNvSpPr/>
      </xdr:nvSpPr>
      <xdr:spPr>
        <a:xfrm>
          <a:off x="4571999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36</xdr:row>
      <xdr:rowOff>95250</xdr:rowOff>
    </xdr:from>
    <xdr:to>
      <xdr:col>26</xdr:col>
      <xdr:colOff>66675</xdr:colOff>
      <xdr:row>39</xdr:row>
      <xdr:rowOff>95250</xdr:rowOff>
    </xdr:to>
    <xdr:sp macro="" textlink="">
      <xdr:nvSpPr>
        <xdr:cNvPr id="154" name="大かっこ 153">
          <a:extLst>
            <a:ext uri="{FF2B5EF4-FFF2-40B4-BE49-F238E27FC236}">
              <a16:creationId xmlns:a16="http://schemas.microsoft.com/office/drawing/2014/main" id="{0BD9397A-71F2-45BC-9FB4-9185FB680449}"/>
            </a:ext>
          </a:extLst>
        </xdr:cNvPr>
        <xdr:cNvSpPr/>
      </xdr:nvSpPr>
      <xdr:spPr>
        <a:xfrm>
          <a:off x="457199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</xdr:row>
      <xdr:rowOff>95250</xdr:rowOff>
    </xdr:from>
    <xdr:to>
      <xdr:col>26</xdr:col>
      <xdr:colOff>66675</xdr:colOff>
      <xdr:row>7</xdr:row>
      <xdr:rowOff>95250</xdr:rowOff>
    </xdr:to>
    <xdr:sp macro="" textlink="">
      <xdr:nvSpPr>
        <xdr:cNvPr id="155" name="大かっこ 154">
          <a:extLst>
            <a:ext uri="{FF2B5EF4-FFF2-40B4-BE49-F238E27FC236}">
              <a16:creationId xmlns:a16="http://schemas.microsoft.com/office/drawing/2014/main" id="{E07CB02B-BB0B-4B4A-9168-71217A66D1F7}"/>
            </a:ext>
          </a:extLst>
        </xdr:cNvPr>
        <xdr:cNvSpPr/>
      </xdr:nvSpPr>
      <xdr:spPr>
        <a:xfrm>
          <a:off x="4571999" y="104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156" name="大かっこ 155">
          <a:extLst>
            <a:ext uri="{FF2B5EF4-FFF2-40B4-BE49-F238E27FC236}">
              <a16:creationId xmlns:a16="http://schemas.microsoft.com/office/drawing/2014/main" id="{8A3D50A3-9A27-427E-ADC4-7289846E6F9E}"/>
            </a:ext>
          </a:extLst>
        </xdr:cNvPr>
        <xdr:cNvSpPr/>
      </xdr:nvSpPr>
      <xdr:spPr>
        <a:xfrm>
          <a:off x="1238249" y="104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157" name="大かっこ 156">
          <a:extLst>
            <a:ext uri="{FF2B5EF4-FFF2-40B4-BE49-F238E27FC236}">
              <a16:creationId xmlns:a16="http://schemas.microsoft.com/office/drawing/2014/main" id="{A849AF8A-F4AE-4E5C-831D-73180F4B28EE}"/>
            </a:ext>
          </a:extLst>
        </xdr:cNvPr>
        <xdr:cNvSpPr/>
      </xdr:nvSpPr>
      <xdr:spPr>
        <a:xfrm>
          <a:off x="1238249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158" name="大かっこ 157">
          <a:extLst>
            <a:ext uri="{FF2B5EF4-FFF2-40B4-BE49-F238E27FC236}">
              <a16:creationId xmlns:a16="http://schemas.microsoft.com/office/drawing/2014/main" id="{467CBDB2-4761-4B12-925D-5E71BE622DF6}"/>
            </a:ext>
          </a:extLst>
        </xdr:cNvPr>
        <xdr:cNvSpPr/>
      </xdr:nvSpPr>
      <xdr:spPr>
        <a:xfrm>
          <a:off x="1238249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159" name="大かっこ 158">
          <a:extLst>
            <a:ext uri="{FF2B5EF4-FFF2-40B4-BE49-F238E27FC236}">
              <a16:creationId xmlns:a16="http://schemas.microsoft.com/office/drawing/2014/main" id="{A1AE21E6-939E-4C80-A586-357ADB36575C}"/>
            </a:ext>
          </a:extLst>
        </xdr:cNvPr>
        <xdr:cNvSpPr/>
      </xdr:nvSpPr>
      <xdr:spPr>
        <a:xfrm>
          <a:off x="1238249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160" name="大かっこ 159">
          <a:extLst>
            <a:ext uri="{FF2B5EF4-FFF2-40B4-BE49-F238E27FC236}">
              <a16:creationId xmlns:a16="http://schemas.microsoft.com/office/drawing/2014/main" id="{A9339526-C570-48CC-86D5-A8D8BB3D4E90}"/>
            </a:ext>
          </a:extLst>
        </xdr:cNvPr>
        <xdr:cNvSpPr/>
      </xdr:nvSpPr>
      <xdr:spPr>
        <a:xfrm>
          <a:off x="1238249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161" name="大かっこ 160">
          <a:extLst>
            <a:ext uri="{FF2B5EF4-FFF2-40B4-BE49-F238E27FC236}">
              <a16:creationId xmlns:a16="http://schemas.microsoft.com/office/drawing/2014/main" id="{4E7AA16A-A2FA-4D8E-8CC7-7D34E4F07609}"/>
            </a:ext>
          </a:extLst>
        </xdr:cNvPr>
        <xdr:cNvSpPr/>
      </xdr:nvSpPr>
      <xdr:spPr>
        <a:xfrm>
          <a:off x="1238249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162" name="大かっこ 161">
          <a:extLst>
            <a:ext uri="{FF2B5EF4-FFF2-40B4-BE49-F238E27FC236}">
              <a16:creationId xmlns:a16="http://schemas.microsoft.com/office/drawing/2014/main" id="{BB1768E0-9AD8-4CC0-95E6-57DFA676FD1D}"/>
            </a:ext>
          </a:extLst>
        </xdr:cNvPr>
        <xdr:cNvSpPr/>
      </xdr:nvSpPr>
      <xdr:spPr>
        <a:xfrm>
          <a:off x="1238249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163" name="大かっこ 162">
          <a:extLst>
            <a:ext uri="{FF2B5EF4-FFF2-40B4-BE49-F238E27FC236}">
              <a16:creationId xmlns:a16="http://schemas.microsoft.com/office/drawing/2014/main" id="{AB94F74C-8CD6-45CD-B492-B639E2E987B0}"/>
            </a:ext>
          </a:extLst>
        </xdr:cNvPr>
        <xdr:cNvSpPr/>
      </xdr:nvSpPr>
      <xdr:spPr>
        <a:xfrm>
          <a:off x="1238249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164" name="大かっこ 163">
          <a:extLst>
            <a:ext uri="{FF2B5EF4-FFF2-40B4-BE49-F238E27FC236}">
              <a16:creationId xmlns:a16="http://schemas.microsoft.com/office/drawing/2014/main" id="{10CEF449-049E-4BFB-9C11-030F0C4ABB81}"/>
            </a:ext>
          </a:extLst>
        </xdr:cNvPr>
        <xdr:cNvSpPr/>
      </xdr:nvSpPr>
      <xdr:spPr>
        <a:xfrm>
          <a:off x="123824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</xdr:row>
      <xdr:rowOff>95250</xdr:rowOff>
    </xdr:from>
    <xdr:to>
      <xdr:col>17</xdr:col>
      <xdr:colOff>66675</xdr:colOff>
      <xdr:row>7</xdr:row>
      <xdr:rowOff>95250</xdr:rowOff>
    </xdr:to>
    <xdr:sp macro="" textlink="">
      <xdr:nvSpPr>
        <xdr:cNvPr id="165" name="大かっこ 164">
          <a:extLst>
            <a:ext uri="{FF2B5EF4-FFF2-40B4-BE49-F238E27FC236}">
              <a16:creationId xmlns:a16="http://schemas.microsoft.com/office/drawing/2014/main" id="{913E2006-EAAD-4EFD-9B4B-BD36A5AAADFF}"/>
            </a:ext>
          </a:extLst>
        </xdr:cNvPr>
        <xdr:cNvSpPr/>
      </xdr:nvSpPr>
      <xdr:spPr>
        <a:xfrm>
          <a:off x="2905124" y="104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8</xdr:row>
      <xdr:rowOff>95250</xdr:rowOff>
    </xdr:from>
    <xdr:to>
      <xdr:col>17</xdr:col>
      <xdr:colOff>66675</xdr:colOff>
      <xdr:row>11</xdr:row>
      <xdr:rowOff>95250</xdr:rowOff>
    </xdr:to>
    <xdr:sp macro="" textlink="">
      <xdr:nvSpPr>
        <xdr:cNvPr id="166" name="大かっこ 165">
          <a:extLst>
            <a:ext uri="{FF2B5EF4-FFF2-40B4-BE49-F238E27FC236}">
              <a16:creationId xmlns:a16="http://schemas.microsoft.com/office/drawing/2014/main" id="{C249D8D4-EAD9-43C9-9678-15E039433ADD}"/>
            </a:ext>
          </a:extLst>
        </xdr:cNvPr>
        <xdr:cNvSpPr/>
      </xdr:nvSpPr>
      <xdr:spPr>
        <a:xfrm>
          <a:off x="2905124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12</xdr:row>
      <xdr:rowOff>95250</xdr:rowOff>
    </xdr:from>
    <xdr:to>
      <xdr:col>17</xdr:col>
      <xdr:colOff>66675</xdr:colOff>
      <xdr:row>15</xdr:row>
      <xdr:rowOff>95250</xdr:rowOff>
    </xdr:to>
    <xdr:sp macro="" textlink="">
      <xdr:nvSpPr>
        <xdr:cNvPr id="167" name="大かっこ 166">
          <a:extLst>
            <a:ext uri="{FF2B5EF4-FFF2-40B4-BE49-F238E27FC236}">
              <a16:creationId xmlns:a16="http://schemas.microsoft.com/office/drawing/2014/main" id="{39D61D59-E338-41B5-8880-DACA8CBC5A2E}"/>
            </a:ext>
          </a:extLst>
        </xdr:cNvPr>
        <xdr:cNvSpPr/>
      </xdr:nvSpPr>
      <xdr:spPr>
        <a:xfrm>
          <a:off x="2905124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16</xdr:row>
      <xdr:rowOff>95250</xdr:rowOff>
    </xdr:from>
    <xdr:to>
      <xdr:col>17</xdr:col>
      <xdr:colOff>66675</xdr:colOff>
      <xdr:row>19</xdr:row>
      <xdr:rowOff>95250</xdr:rowOff>
    </xdr:to>
    <xdr:sp macro="" textlink="">
      <xdr:nvSpPr>
        <xdr:cNvPr id="168" name="大かっこ 167">
          <a:extLst>
            <a:ext uri="{FF2B5EF4-FFF2-40B4-BE49-F238E27FC236}">
              <a16:creationId xmlns:a16="http://schemas.microsoft.com/office/drawing/2014/main" id="{5D3A8E71-2719-478C-8382-B6A750328D02}"/>
            </a:ext>
          </a:extLst>
        </xdr:cNvPr>
        <xdr:cNvSpPr/>
      </xdr:nvSpPr>
      <xdr:spPr>
        <a:xfrm>
          <a:off x="2905124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20</xdr:row>
      <xdr:rowOff>95250</xdr:rowOff>
    </xdr:from>
    <xdr:to>
      <xdr:col>17</xdr:col>
      <xdr:colOff>66675</xdr:colOff>
      <xdr:row>23</xdr:row>
      <xdr:rowOff>95250</xdr:rowOff>
    </xdr:to>
    <xdr:sp macro="" textlink="">
      <xdr:nvSpPr>
        <xdr:cNvPr id="169" name="大かっこ 168">
          <a:extLst>
            <a:ext uri="{FF2B5EF4-FFF2-40B4-BE49-F238E27FC236}">
              <a16:creationId xmlns:a16="http://schemas.microsoft.com/office/drawing/2014/main" id="{E01BED18-410D-4ED6-ABD9-EBF5DDE1A6F6}"/>
            </a:ext>
          </a:extLst>
        </xdr:cNvPr>
        <xdr:cNvSpPr/>
      </xdr:nvSpPr>
      <xdr:spPr>
        <a:xfrm>
          <a:off x="2905124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24</xdr:row>
      <xdr:rowOff>95250</xdr:rowOff>
    </xdr:from>
    <xdr:to>
      <xdr:col>17</xdr:col>
      <xdr:colOff>66675</xdr:colOff>
      <xdr:row>27</xdr:row>
      <xdr:rowOff>95250</xdr:rowOff>
    </xdr:to>
    <xdr:sp macro="" textlink="">
      <xdr:nvSpPr>
        <xdr:cNvPr id="170" name="大かっこ 169">
          <a:extLst>
            <a:ext uri="{FF2B5EF4-FFF2-40B4-BE49-F238E27FC236}">
              <a16:creationId xmlns:a16="http://schemas.microsoft.com/office/drawing/2014/main" id="{172A7280-0A54-40A6-BD99-4CCE0E811DB6}"/>
            </a:ext>
          </a:extLst>
        </xdr:cNvPr>
        <xdr:cNvSpPr/>
      </xdr:nvSpPr>
      <xdr:spPr>
        <a:xfrm>
          <a:off x="2905124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28</xdr:row>
      <xdr:rowOff>95250</xdr:rowOff>
    </xdr:from>
    <xdr:to>
      <xdr:col>17</xdr:col>
      <xdr:colOff>66675</xdr:colOff>
      <xdr:row>31</xdr:row>
      <xdr:rowOff>95250</xdr:rowOff>
    </xdr:to>
    <xdr:sp macro="" textlink="">
      <xdr:nvSpPr>
        <xdr:cNvPr id="171" name="大かっこ 170">
          <a:extLst>
            <a:ext uri="{FF2B5EF4-FFF2-40B4-BE49-F238E27FC236}">
              <a16:creationId xmlns:a16="http://schemas.microsoft.com/office/drawing/2014/main" id="{7E199BB9-3AF9-4079-B8F7-16E83C9E3A15}"/>
            </a:ext>
          </a:extLst>
        </xdr:cNvPr>
        <xdr:cNvSpPr/>
      </xdr:nvSpPr>
      <xdr:spPr>
        <a:xfrm>
          <a:off x="2905124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32</xdr:row>
      <xdr:rowOff>95250</xdr:rowOff>
    </xdr:from>
    <xdr:to>
      <xdr:col>17</xdr:col>
      <xdr:colOff>66675</xdr:colOff>
      <xdr:row>35</xdr:row>
      <xdr:rowOff>95250</xdr:rowOff>
    </xdr:to>
    <xdr:sp macro="" textlink="">
      <xdr:nvSpPr>
        <xdr:cNvPr id="172" name="大かっこ 171">
          <a:extLst>
            <a:ext uri="{FF2B5EF4-FFF2-40B4-BE49-F238E27FC236}">
              <a16:creationId xmlns:a16="http://schemas.microsoft.com/office/drawing/2014/main" id="{8F9594E0-5B65-4275-968D-1F33531F733B}"/>
            </a:ext>
          </a:extLst>
        </xdr:cNvPr>
        <xdr:cNvSpPr/>
      </xdr:nvSpPr>
      <xdr:spPr>
        <a:xfrm>
          <a:off x="2905124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36</xdr:row>
      <xdr:rowOff>95250</xdr:rowOff>
    </xdr:from>
    <xdr:to>
      <xdr:col>17</xdr:col>
      <xdr:colOff>66675</xdr:colOff>
      <xdr:row>39</xdr:row>
      <xdr:rowOff>95250</xdr:rowOff>
    </xdr:to>
    <xdr:sp macro="" textlink="">
      <xdr:nvSpPr>
        <xdr:cNvPr id="173" name="大かっこ 172">
          <a:extLst>
            <a:ext uri="{FF2B5EF4-FFF2-40B4-BE49-F238E27FC236}">
              <a16:creationId xmlns:a16="http://schemas.microsoft.com/office/drawing/2014/main" id="{EA7B7A07-7ED3-4560-8A8B-FC8897F3A5FB}"/>
            </a:ext>
          </a:extLst>
        </xdr:cNvPr>
        <xdr:cNvSpPr/>
      </xdr:nvSpPr>
      <xdr:spPr>
        <a:xfrm>
          <a:off x="2905124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174" name="大かっこ 173">
          <a:extLst>
            <a:ext uri="{FF2B5EF4-FFF2-40B4-BE49-F238E27FC236}">
              <a16:creationId xmlns:a16="http://schemas.microsoft.com/office/drawing/2014/main" id="{D2A1B3DA-714C-464B-ADA7-87C2E2D95CFB}"/>
            </a:ext>
          </a:extLst>
        </xdr:cNvPr>
        <xdr:cNvSpPr/>
      </xdr:nvSpPr>
      <xdr:spPr>
        <a:xfrm>
          <a:off x="1238249" y="104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175" name="大かっこ 174">
          <a:extLst>
            <a:ext uri="{FF2B5EF4-FFF2-40B4-BE49-F238E27FC236}">
              <a16:creationId xmlns:a16="http://schemas.microsoft.com/office/drawing/2014/main" id="{41C0016E-23FF-4A8F-AD40-43059D828225}"/>
            </a:ext>
          </a:extLst>
        </xdr:cNvPr>
        <xdr:cNvSpPr/>
      </xdr:nvSpPr>
      <xdr:spPr>
        <a:xfrm>
          <a:off x="1238249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176" name="大かっこ 175">
          <a:extLst>
            <a:ext uri="{FF2B5EF4-FFF2-40B4-BE49-F238E27FC236}">
              <a16:creationId xmlns:a16="http://schemas.microsoft.com/office/drawing/2014/main" id="{F9DE25D9-9335-4BE6-984C-59CE0C6EAE70}"/>
            </a:ext>
          </a:extLst>
        </xdr:cNvPr>
        <xdr:cNvSpPr/>
      </xdr:nvSpPr>
      <xdr:spPr>
        <a:xfrm>
          <a:off x="1238249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177" name="大かっこ 176">
          <a:extLst>
            <a:ext uri="{FF2B5EF4-FFF2-40B4-BE49-F238E27FC236}">
              <a16:creationId xmlns:a16="http://schemas.microsoft.com/office/drawing/2014/main" id="{87205E25-0F82-4E35-9F77-26BBB0B73879}"/>
            </a:ext>
          </a:extLst>
        </xdr:cNvPr>
        <xdr:cNvSpPr/>
      </xdr:nvSpPr>
      <xdr:spPr>
        <a:xfrm>
          <a:off x="1238249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178" name="大かっこ 177">
          <a:extLst>
            <a:ext uri="{FF2B5EF4-FFF2-40B4-BE49-F238E27FC236}">
              <a16:creationId xmlns:a16="http://schemas.microsoft.com/office/drawing/2014/main" id="{29AA1D2D-E842-4AD0-9475-A4289F173ACE}"/>
            </a:ext>
          </a:extLst>
        </xdr:cNvPr>
        <xdr:cNvSpPr/>
      </xdr:nvSpPr>
      <xdr:spPr>
        <a:xfrm>
          <a:off x="1238249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179" name="大かっこ 178">
          <a:extLst>
            <a:ext uri="{FF2B5EF4-FFF2-40B4-BE49-F238E27FC236}">
              <a16:creationId xmlns:a16="http://schemas.microsoft.com/office/drawing/2014/main" id="{44B28626-1A45-4AF3-8288-2DA3C25590BB}"/>
            </a:ext>
          </a:extLst>
        </xdr:cNvPr>
        <xdr:cNvSpPr/>
      </xdr:nvSpPr>
      <xdr:spPr>
        <a:xfrm>
          <a:off x="1238249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180" name="大かっこ 179">
          <a:extLst>
            <a:ext uri="{FF2B5EF4-FFF2-40B4-BE49-F238E27FC236}">
              <a16:creationId xmlns:a16="http://schemas.microsoft.com/office/drawing/2014/main" id="{253C847C-8B1C-4167-A28D-5245E0260644}"/>
            </a:ext>
          </a:extLst>
        </xdr:cNvPr>
        <xdr:cNvSpPr/>
      </xdr:nvSpPr>
      <xdr:spPr>
        <a:xfrm>
          <a:off x="1238249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181" name="大かっこ 180">
          <a:extLst>
            <a:ext uri="{FF2B5EF4-FFF2-40B4-BE49-F238E27FC236}">
              <a16:creationId xmlns:a16="http://schemas.microsoft.com/office/drawing/2014/main" id="{E00599C3-5950-4C65-A8E0-9EF7DC553844}"/>
            </a:ext>
          </a:extLst>
        </xdr:cNvPr>
        <xdr:cNvSpPr/>
      </xdr:nvSpPr>
      <xdr:spPr>
        <a:xfrm>
          <a:off x="1238249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182" name="大かっこ 181">
          <a:extLst>
            <a:ext uri="{FF2B5EF4-FFF2-40B4-BE49-F238E27FC236}">
              <a16:creationId xmlns:a16="http://schemas.microsoft.com/office/drawing/2014/main" id="{08DB53DA-B313-4CA4-B23C-A8009291795F}"/>
            </a:ext>
          </a:extLst>
        </xdr:cNvPr>
        <xdr:cNvSpPr/>
      </xdr:nvSpPr>
      <xdr:spPr>
        <a:xfrm>
          <a:off x="123824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192" name="大かっこ 191">
          <a:extLst>
            <a:ext uri="{FF2B5EF4-FFF2-40B4-BE49-F238E27FC236}">
              <a16:creationId xmlns:a16="http://schemas.microsoft.com/office/drawing/2014/main" id="{418AA39E-0201-4E26-A2D5-A9583C833286}"/>
            </a:ext>
          </a:extLst>
        </xdr:cNvPr>
        <xdr:cNvSpPr/>
      </xdr:nvSpPr>
      <xdr:spPr>
        <a:xfrm>
          <a:off x="123824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40</xdr:row>
      <xdr:rowOff>95250</xdr:rowOff>
    </xdr:from>
    <xdr:to>
      <xdr:col>17</xdr:col>
      <xdr:colOff>66675</xdr:colOff>
      <xdr:row>43</xdr:row>
      <xdr:rowOff>95250</xdr:rowOff>
    </xdr:to>
    <xdr:sp macro="" textlink="">
      <xdr:nvSpPr>
        <xdr:cNvPr id="193" name="大かっこ 192">
          <a:extLst>
            <a:ext uri="{FF2B5EF4-FFF2-40B4-BE49-F238E27FC236}">
              <a16:creationId xmlns:a16="http://schemas.microsoft.com/office/drawing/2014/main" id="{80DB78CC-955F-4BDB-BEF2-C5163B179FC9}"/>
            </a:ext>
          </a:extLst>
        </xdr:cNvPr>
        <xdr:cNvSpPr/>
      </xdr:nvSpPr>
      <xdr:spPr>
        <a:xfrm>
          <a:off x="2905124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194" name="大かっこ 193">
          <a:extLst>
            <a:ext uri="{FF2B5EF4-FFF2-40B4-BE49-F238E27FC236}">
              <a16:creationId xmlns:a16="http://schemas.microsoft.com/office/drawing/2014/main" id="{CBC00CCF-719B-49AF-B3A9-B4032EA0FEA7}"/>
            </a:ext>
          </a:extLst>
        </xdr:cNvPr>
        <xdr:cNvSpPr/>
      </xdr:nvSpPr>
      <xdr:spPr>
        <a:xfrm>
          <a:off x="123824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40</xdr:row>
      <xdr:rowOff>95250</xdr:rowOff>
    </xdr:from>
    <xdr:to>
      <xdr:col>26</xdr:col>
      <xdr:colOff>66675</xdr:colOff>
      <xdr:row>43</xdr:row>
      <xdr:rowOff>95250</xdr:rowOff>
    </xdr:to>
    <xdr:sp macro="" textlink="">
      <xdr:nvSpPr>
        <xdr:cNvPr id="196" name="大かっこ 195">
          <a:extLst>
            <a:ext uri="{FF2B5EF4-FFF2-40B4-BE49-F238E27FC236}">
              <a16:creationId xmlns:a16="http://schemas.microsoft.com/office/drawing/2014/main" id="{B0000E64-6F3F-42D6-9D6E-D4BC8B9954CB}"/>
            </a:ext>
          </a:extLst>
        </xdr:cNvPr>
        <xdr:cNvSpPr/>
      </xdr:nvSpPr>
      <xdr:spPr>
        <a:xfrm>
          <a:off x="457199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</xdr:row>
      <xdr:rowOff>95250</xdr:rowOff>
    </xdr:from>
    <xdr:to>
      <xdr:col>17</xdr:col>
      <xdr:colOff>66675</xdr:colOff>
      <xdr:row>7</xdr:row>
      <xdr:rowOff>95250</xdr:rowOff>
    </xdr:to>
    <xdr:sp macro="" textlink="">
      <xdr:nvSpPr>
        <xdr:cNvPr id="197" name="大かっこ 196">
          <a:extLst>
            <a:ext uri="{FF2B5EF4-FFF2-40B4-BE49-F238E27FC236}">
              <a16:creationId xmlns:a16="http://schemas.microsoft.com/office/drawing/2014/main" id="{2892EFE8-C85A-45A2-B384-F2B4A684C2A3}"/>
            </a:ext>
          </a:extLst>
        </xdr:cNvPr>
        <xdr:cNvSpPr/>
      </xdr:nvSpPr>
      <xdr:spPr>
        <a:xfrm>
          <a:off x="2905124" y="104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8</xdr:row>
      <xdr:rowOff>95250</xdr:rowOff>
    </xdr:from>
    <xdr:to>
      <xdr:col>17</xdr:col>
      <xdr:colOff>66675</xdr:colOff>
      <xdr:row>11</xdr:row>
      <xdr:rowOff>95250</xdr:rowOff>
    </xdr:to>
    <xdr:sp macro="" textlink="">
      <xdr:nvSpPr>
        <xdr:cNvPr id="198" name="大かっこ 197">
          <a:extLst>
            <a:ext uri="{FF2B5EF4-FFF2-40B4-BE49-F238E27FC236}">
              <a16:creationId xmlns:a16="http://schemas.microsoft.com/office/drawing/2014/main" id="{EB4CA8A8-B0A8-4D6E-9B51-7C1D31F65038}"/>
            </a:ext>
          </a:extLst>
        </xdr:cNvPr>
        <xdr:cNvSpPr/>
      </xdr:nvSpPr>
      <xdr:spPr>
        <a:xfrm>
          <a:off x="2905124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12</xdr:row>
      <xdr:rowOff>95250</xdr:rowOff>
    </xdr:from>
    <xdr:to>
      <xdr:col>17</xdr:col>
      <xdr:colOff>66675</xdr:colOff>
      <xdr:row>15</xdr:row>
      <xdr:rowOff>95250</xdr:rowOff>
    </xdr:to>
    <xdr:sp macro="" textlink="">
      <xdr:nvSpPr>
        <xdr:cNvPr id="199" name="大かっこ 198">
          <a:extLst>
            <a:ext uri="{FF2B5EF4-FFF2-40B4-BE49-F238E27FC236}">
              <a16:creationId xmlns:a16="http://schemas.microsoft.com/office/drawing/2014/main" id="{6E824DAC-E026-4E4B-982C-CA10A09C4C93}"/>
            </a:ext>
          </a:extLst>
        </xdr:cNvPr>
        <xdr:cNvSpPr/>
      </xdr:nvSpPr>
      <xdr:spPr>
        <a:xfrm>
          <a:off x="2905124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16</xdr:row>
      <xdr:rowOff>95250</xdr:rowOff>
    </xdr:from>
    <xdr:to>
      <xdr:col>17</xdr:col>
      <xdr:colOff>66675</xdr:colOff>
      <xdr:row>19</xdr:row>
      <xdr:rowOff>95250</xdr:rowOff>
    </xdr:to>
    <xdr:sp macro="" textlink="">
      <xdr:nvSpPr>
        <xdr:cNvPr id="200" name="大かっこ 199">
          <a:extLst>
            <a:ext uri="{FF2B5EF4-FFF2-40B4-BE49-F238E27FC236}">
              <a16:creationId xmlns:a16="http://schemas.microsoft.com/office/drawing/2014/main" id="{F3C2BD2E-CF9A-475A-82F2-A42BE36F0124}"/>
            </a:ext>
          </a:extLst>
        </xdr:cNvPr>
        <xdr:cNvSpPr/>
      </xdr:nvSpPr>
      <xdr:spPr>
        <a:xfrm>
          <a:off x="2905124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20</xdr:row>
      <xdr:rowOff>95250</xdr:rowOff>
    </xdr:from>
    <xdr:to>
      <xdr:col>17</xdr:col>
      <xdr:colOff>66675</xdr:colOff>
      <xdr:row>23</xdr:row>
      <xdr:rowOff>95250</xdr:rowOff>
    </xdr:to>
    <xdr:sp macro="" textlink="">
      <xdr:nvSpPr>
        <xdr:cNvPr id="201" name="大かっこ 200">
          <a:extLst>
            <a:ext uri="{FF2B5EF4-FFF2-40B4-BE49-F238E27FC236}">
              <a16:creationId xmlns:a16="http://schemas.microsoft.com/office/drawing/2014/main" id="{E3D395AA-D92C-40A9-B434-A97FCC75AFCA}"/>
            </a:ext>
          </a:extLst>
        </xdr:cNvPr>
        <xdr:cNvSpPr/>
      </xdr:nvSpPr>
      <xdr:spPr>
        <a:xfrm>
          <a:off x="2905124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24</xdr:row>
      <xdr:rowOff>95250</xdr:rowOff>
    </xdr:from>
    <xdr:to>
      <xdr:col>17</xdr:col>
      <xdr:colOff>66675</xdr:colOff>
      <xdr:row>27</xdr:row>
      <xdr:rowOff>95250</xdr:rowOff>
    </xdr:to>
    <xdr:sp macro="" textlink="">
      <xdr:nvSpPr>
        <xdr:cNvPr id="202" name="大かっこ 201">
          <a:extLst>
            <a:ext uri="{FF2B5EF4-FFF2-40B4-BE49-F238E27FC236}">
              <a16:creationId xmlns:a16="http://schemas.microsoft.com/office/drawing/2014/main" id="{9742E568-285E-462E-AC2D-88040F0BE2B7}"/>
            </a:ext>
          </a:extLst>
        </xdr:cNvPr>
        <xdr:cNvSpPr/>
      </xdr:nvSpPr>
      <xdr:spPr>
        <a:xfrm>
          <a:off x="2905124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28</xdr:row>
      <xdr:rowOff>95250</xdr:rowOff>
    </xdr:from>
    <xdr:to>
      <xdr:col>17</xdr:col>
      <xdr:colOff>66675</xdr:colOff>
      <xdr:row>31</xdr:row>
      <xdr:rowOff>95250</xdr:rowOff>
    </xdr:to>
    <xdr:sp macro="" textlink="">
      <xdr:nvSpPr>
        <xdr:cNvPr id="203" name="大かっこ 202">
          <a:extLst>
            <a:ext uri="{FF2B5EF4-FFF2-40B4-BE49-F238E27FC236}">
              <a16:creationId xmlns:a16="http://schemas.microsoft.com/office/drawing/2014/main" id="{DA649051-00C5-4577-AB01-A650D93EE5FD}"/>
            </a:ext>
          </a:extLst>
        </xdr:cNvPr>
        <xdr:cNvSpPr/>
      </xdr:nvSpPr>
      <xdr:spPr>
        <a:xfrm>
          <a:off x="2905124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32</xdr:row>
      <xdr:rowOff>95250</xdr:rowOff>
    </xdr:from>
    <xdr:to>
      <xdr:col>17</xdr:col>
      <xdr:colOff>66675</xdr:colOff>
      <xdr:row>35</xdr:row>
      <xdr:rowOff>95250</xdr:rowOff>
    </xdr:to>
    <xdr:sp macro="" textlink="">
      <xdr:nvSpPr>
        <xdr:cNvPr id="204" name="大かっこ 203">
          <a:extLst>
            <a:ext uri="{FF2B5EF4-FFF2-40B4-BE49-F238E27FC236}">
              <a16:creationId xmlns:a16="http://schemas.microsoft.com/office/drawing/2014/main" id="{A4BF80B4-881B-4C1E-A0D4-5E309EDC5DC7}"/>
            </a:ext>
          </a:extLst>
        </xdr:cNvPr>
        <xdr:cNvSpPr/>
      </xdr:nvSpPr>
      <xdr:spPr>
        <a:xfrm>
          <a:off x="2905124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36</xdr:row>
      <xdr:rowOff>95250</xdr:rowOff>
    </xdr:from>
    <xdr:to>
      <xdr:col>17</xdr:col>
      <xdr:colOff>66675</xdr:colOff>
      <xdr:row>39</xdr:row>
      <xdr:rowOff>95250</xdr:rowOff>
    </xdr:to>
    <xdr:sp macro="" textlink="">
      <xdr:nvSpPr>
        <xdr:cNvPr id="205" name="大かっこ 204">
          <a:extLst>
            <a:ext uri="{FF2B5EF4-FFF2-40B4-BE49-F238E27FC236}">
              <a16:creationId xmlns:a16="http://schemas.microsoft.com/office/drawing/2014/main" id="{C54CDA2A-0A3E-43B8-9BFD-17111712A767}"/>
            </a:ext>
          </a:extLst>
        </xdr:cNvPr>
        <xdr:cNvSpPr/>
      </xdr:nvSpPr>
      <xdr:spPr>
        <a:xfrm>
          <a:off x="2905124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40</xdr:row>
      <xdr:rowOff>95250</xdr:rowOff>
    </xdr:from>
    <xdr:to>
      <xdr:col>17</xdr:col>
      <xdr:colOff>66675</xdr:colOff>
      <xdr:row>43</xdr:row>
      <xdr:rowOff>95250</xdr:rowOff>
    </xdr:to>
    <xdr:sp macro="" textlink="">
      <xdr:nvSpPr>
        <xdr:cNvPr id="206" name="大かっこ 205">
          <a:extLst>
            <a:ext uri="{FF2B5EF4-FFF2-40B4-BE49-F238E27FC236}">
              <a16:creationId xmlns:a16="http://schemas.microsoft.com/office/drawing/2014/main" id="{31C2D08E-BE4E-4E5B-BCD6-746AAB66A8BD}"/>
            </a:ext>
          </a:extLst>
        </xdr:cNvPr>
        <xdr:cNvSpPr/>
      </xdr:nvSpPr>
      <xdr:spPr>
        <a:xfrm>
          <a:off x="2905124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207" name="大かっこ 206">
          <a:extLst>
            <a:ext uri="{FF2B5EF4-FFF2-40B4-BE49-F238E27FC236}">
              <a16:creationId xmlns:a16="http://schemas.microsoft.com/office/drawing/2014/main" id="{ED4DD5E3-4438-4D2F-B929-0AA69577E346}"/>
            </a:ext>
          </a:extLst>
        </xdr:cNvPr>
        <xdr:cNvSpPr/>
      </xdr:nvSpPr>
      <xdr:spPr>
        <a:xfrm>
          <a:off x="1238249" y="104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208" name="大かっこ 207">
          <a:extLst>
            <a:ext uri="{FF2B5EF4-FFF2-40B4-BE49-F238E27FC236}">
              <a16:creationId xmlns:a16="http://schemas.microsoft.com/office/drawing/2014/main" id="{CE4F14BE-5037-4B14-9219-3A3595CF5EEE}"/>
            </a:ext>
          </a:extLst>
        </xdr:cNvPr>
        <xdr:cNvSpPr/>
      </xdr:nvSpPr>
      <xdr:spPr>
        <a:xfrm>
          <a:off x="1238249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209" name="大かっこ 208">
          <a:extLst>
            <a:ext uri="{FF2B5EF4-FFF2-40B4-BE49-F238E27FC236}">
              <a16:creationId xmlns:a16="http://schemas.microsoft.com/office/drawing/2014/main" id="{BBBB3EF5-456B-4A92-8F77-17274981FDC8}"/>
            </a:ext>
          </a:extLst>
        </xdr:cNvPr>
        <xdr:cNvSpPr/>
      </xdr:nvSpPr>
      <xdr:spPr>
        <a:xfrm>
          <a:off x="1238249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210" name="大かっこ 209">
          <a:extLst>
            <a:ext uri="{FF2B5EF4-FFF2-40B4-BE49-F238E27FC236}">
              <a16:creationId xmlns:a16="http://schemas.microsoft.com/office/drawing/2014/main" id="{90635326-D8EF-49BF-9034-CCBA08080ADD}"/>
            </a:ext>
          </a:extLst>
        </xdr:cNvPr>
        <xdr:cNvSpPr/>
      </xdr:nvSpPr>
      <xdr:spPr>
        <a:xfrm>
          <a:off x="1238249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211" name="大かっこ 210">
          <a:extLst>
            <a:ext uri="{FF2B5EF4-FFF2-40B4-BE49-F238E27FC236}">
              <a16:creationId xmlns:a16="http://schemas.microsoft.com/office/drawing/2014/main" id="{09F38730-9B6A-4D07-BE0D-841E86CCA5A8}"/>
            </a:ext>
          </a:extLst>
        </xdr:cNvPr>
        <xdr:cNvSpPr/>
      </xdr:nvSpPr>
      <xdr:spPr>
        <a:xfrm>
          <a:off x="1238249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212" name="大かっこ 211">
          <a:extLst>
            <a:ext uri="{FF2B5EF4-FFF2-40B4-BE49-F238E27FC236}">
              <a16:creationId xmlns:a16="http://schemas.microsoft.com/office/drawing/2014/main" id="{742C6A53-3763-486A-BD83-81A0449467E4}"/>
            </a:ext>
          </a:extLst>
        </xdr:cNvPr>
        <xdr:cNvSpPr/>
      </xdr:nvSpPr>
      <xdr:spPr>
        <a:xfrm>
          <a:off x="1238249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213" name="大かっこ 212">
          <a:extLst>
            <a:ext uri="{FF2B5EF4-FFF2-40B4-BE49-F238E27FC236}">
              <a16:creationId xmlns:a16="http://schemas.microsoft.com/office/drawing/2014/main" id="{AE34E7C8-8674-43B1-B59D-7CEB56F5FE9E}"/>
            </a:ext>
          </a:extLst>
        </xdr:cNvPr>
        <xdr:cNvSpPr/>
      </xdr:nvSpPr>
      <xdr:spPr>
        <a:xfrm>
          <a:off x="1238249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214" name="大かっこ 213">
          <a:extLst>
            <a:ext uri="{FF2B5EF4-FFF2-40B4-BE49-F238E27FC236}">
              <a16:creationId xmlns:a16="http://schemas.microsoft.com/office/drawing/2014/main" id="{E1047802-5D7B-470D-91D8-8F2F0CCE60F3}"/>
            </a:ext>
          </a:extLst>
        </xdr:cNvPr>
        <xdr:cNvSpPr/>
      </xdr:nvSpPr>
      <xdr:spPr>
        <a:xfrm>
          <a:off x="1238249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215" name="大かっこ 214">
          <a:extLst>
            <a:ext uri="{FF2B5EF4-FFF2-40B4-BE49-F238E27FC236}">
              <a16:creationId xmlns:a16="http://schemas.microsoft.com/office/drawing/2014/main" id="{1B5D67B4-5F62-43B3-9B2D-F8A11C9C61A0}"/>
            </a:ext>
          </a:extLst>
        </xdr:cNvPr>
        <xdr:cNvSpPr/>
      </xdr:nvSpPr>
      <xdr:spPr>
        <a:xfrm>
          <a:off x="123824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216" name="大かっこ 215">
          <a:extLst>
            <a:ext uri="{FF2B5EF4-FFF2-40B4-BE49-F238E27FC236}">
              <a16:creationId xmlns:a16="http://schemas.microsoft.com/office/drawing/2014/main" id="{794B3F6A-5220-4AA8-BCDE-8A1057029814}"/>
            </a:ext>
          </a:extLst>
        </xdr:cNvPr>
        <xdr:cNvSpPr/>
      </xdr:nvSpPr>
      <xdr:spPr>
        <a:xfrm>
          <a:off x="123824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44</xdr:row>
      <xdr:rowOff>95250</xdr:rowOff>
    </xdr:from>
    <xdr:to>
      <xdr:col>26</xdr:col>
      <xdr:colOff>66675</xdr:colOff>
      <xdr:row>47</xdr:row>
      <xdr:rowOff>95250</xdr:rowOff>
    </xdr:to>
    <xdr:sp macro="" textlink="">
      <xdr:nvSpPr>
        <xdr:cNvPr id="227" name="大かっこ 226">
          <a:extLst>
            <a:ext uri="{FF2B5EF4-FFF2-40B4-BE49-F238E27FC236}">
              <a16:creationId xmlns:a16="http://schemas.microsoft.com/office/drawing/2014/main" id="{5EB5B2E6-8A24-4235-A018-79DA035A359C}"/>
            </a:ext>
          </a:extLst>
        </xdr:cNvPr>
        <xdr:cNvSpPr/>
      </xdr:nvSpPr>
      <xdr:spPr>
        <a:xfrm>
          <a:off x="4571999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228" name="大かっこ 227">
          <a:extLst>
            <a:ext uri="{FF2B5EF4-FFF2-40B4-BE49-F238E27FC236}">
              <a16:creationId xmlns:a16="http://schemas.microsoft.com/office/drawing/2014/main" id="{FF39EBBD-CE89-4F28-B302-50A08C0ECA1C}"/>
            </a:ext>
          </a:extLst>
        </xdr:cNvPr>
        <xdr:cNvSpPr/>
      </xdr:nvSpPr>
      <xdr:spPr>
        <a:xfrm>
          <a:off x="1238249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44</xdr:row>
      <xdr:rowOff>95250</xdr:rowOff>
    </xdr:from>
    <xdr:to>
      <xdr:col>17</xdr:col>
      <xdr:colOff>66675</xdr:colOff>
      <xdr:row>47</xdr:row>
      <xdr:rowOff>95250</xdr:rowOff>
    </xdr:to>
    <xdr:sp macro="" textlink="">
      <xdr:nvSpPr>
        <xdr:cNvPr id="229" name="大かっこ 228">
          <a:extLst>
            <a:ext uri="{FF2B5EF4-FFF2-40B4-BE49-F238E27FC236}">
              <a16:creationId xmlns:a16="http://schemas.microsoft.com/office/drawing/2014/main" id="{922BC091-AA4C-4DD2-9954-E6E60652F447}"/>
            </a:ext>
          </a:extLst>
        </xdr:cNvPr>
        <xdr:cNvSpPr/>
      </xdr:nvSpPr>
      <xdr:spPr>
        <a:xfrm>
          <a:off x="2905124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230" name="大かっこ 229">
          <a:extLst>
            <a:ext uri="{FF2B5EF4-FFF2-40B4-BE49-F238E27FC236}">
              <a16:creationId xmlns:a16="http://schemas.microsoft.com/office/drawing/2014/main" id="{B871BF60-67DE-48CD-9178-62E4DFA4DE68}"/>
            </a:ext>
          </a:extLst>
        </xdr:cNvPr>
        <xdr:cNvSpPr/>
      </xdr:nvSpPr>
      <xdr:spPr>
        <a:xfrm>
          <a:off x="1238249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232" name="大かっこ 231">
          <a:extLst>
            <a:ext uri="{FF2B5EF4-FFF2-40B4-BE49-F238E27FC236}">
              <a16:creationId xmlns:a16="http://schemas.microsoft.com/office/drawing/2014/main" id="{4B4EEAA1-A950-4401-B57B-94279E1ACD50}"/>
            </a:ext>
          </a:extLst>
        </xdr:cNvPr>
        <xdr:cNvSpPr/>
      </xdr:nvSpPr>
      <xdr:spPr>
        <a:xfrm>
          <a:off x="1238249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48</xdr:row>
      <xdr:rowOff>95250</xdr:rowOff>
    </xdr:from>
    <xdr:to>
      <xdr:col>17</xdr:col>
      <xdr:colOff>66675</xdr:colOff>
      <xdr:row>51</xdr:row>
      <xdr:rowOff>95250</xdr:rowOff>
    </xdr:to>
    <xdr:sp macro="" textlink="">
      <xdr:nvSpPr>
        <xdr:cNvPr id="233" name="大かっこ 232">
          <a:extLst>
            <a:ext uri="{FF2B5EF4-FFF2-40B4-BE49-F238E27FC236}">
              <a16:creationId xmlns:a16="http://schemas.microsoft.com/office/drawing/2014/main" id="{27DEE345-0D7D-477D-BBE5-D60EF7F22348}"/>
            </a:ext>
          </a:extLst>
        </xdr:cNvPr>
        <xdr:cNvSpPr/>
      </xdr:nvSpPr>
      <xdr:spPr>
        <a:xfrm>
          <a:off x="2905124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234" name="大かっこ 233">
          <a:extLst>
            <a:ext uri="{FF2B5EF4-FFF2-40B4-BE49-F238E27FC236}">
              <a16:creationId xmlns:a16="http://schemas.microsoft.com/office/drawing/2014/main" id="{7D302D77-3F49-4807-B7EA-58A63E68A30F}"/>
            </a:ext>
          </a:extLst>
        </xdr:cNvPr>
        <xdr:cNvSpPr/>
      </xdr:nvSpPr>
      <xdr:spPr>
        <a:xfrm>
          <a:off x="1238249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285749</xdr:colOff>
      <xdr:row>48</xdr:row>
      <xdr:rowOff>95250</xdr:rowOff>
    </xdr:from>
    <xdr:to>
      <xdr:col>26</xdr:col>
      <xdr:colOff>66675</xdr:colOff>
      <xdr:row>51</xdr:row>
      <xdr:rowOff>95250</xdr:rowOff>
    </xdr:to>
    <xdr:sp macro="" textlink="">
      <xdr:nvSpPr>
        <xdr:cNvPr id="236" name="大かっこ 235">
          <a:extLst>
            <a:ext uri="{FF2B5EF4-FFF2-40B4-BE49-F238E27FC236}">
              <a16:creationId xmlns:a16="http://schemas.microsoft.com/office/drawing/2014/main" id="{AE53A9E7-B088-4D26-A690-096137442B3B}"/>
            </a:ext>
          </a:extLst>
        </xdr:cNvPr>
        <xdr:cNvSpPr/>
      </xdr:nvSpPr>
      <xdr:spPr>
        <a:xfrm>
          <a:off x="4571999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44</xdr:row>
      <xdr:rowOff>95250</xdr:rowOff>
    </xdr:from>
    <xdr:to>
      <xdr:col>17</xdr:col>
      <xdr:colOff>66675</xdr:colOff>
      <xdr:row>47</xdr:row>
      <xdr:rowOff>95250</xdr:rowOff>
    </xdr:to>
    <xdr:sp macro="" textlink="">
      <xdr:nvSpPr>
        <xdr:cNvPr id="237" name="大かっこ 236">
          <a:extLst>
            <a:ext uri="{FF2B5EF4-FFF2-40B4-BE49-F238E27FC236}">
              <a16:creationId xmlns:a16="http://schemas.microsoft.com/office/drawing/2014/main" id="{F2CAF77F-FB3E-47BE-9E35-669617690BE4}"/>
            </a:ext>
          </a:extLst>
        </xdr:cNvPr>
        <xdr:cNvSpPr/>
      </xdr:nvSpPr>
      <xdr:spPr>
        <a:xfrm>
          <a:off x="2905124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285749</xdr:colOff>
      <xdr:row>48</xdr:row>
      <xdr:rowOff>95250</xdr:rowOff>
    </xdr:from>
    <xdr:to>
      <xdr:col>17</xdr:col>
      <xdr:colOff>66675</xdr:colOff>
      <xdr:row>51</xdr:row>
      <xdr:rowOff>95250</xdr:rowOff>
    </xdr:to>
    <xdr:sp macro="" textlink="">
      <xdr:nvSpPr>
        <xdr:cNvPr id="238" name="大かっこ 237">
          <a:extLst>
            <a:ext uri="{FF2B5EF4-FFF2-40B4-BE49-F238E27FC236}">
              <a16:creationId xmlns:a16="http://schemas.microsoft.com/office/drawing/2014/main" id="{C3993883-2208-4C47-A3C3-82D9A40D6E81}"/>
            </a:ext>
          </a:extLst>
        </xdr:cNvPr>
        <xdr:cNvSpPr/>
      </xdr:nvSpPr>
      <xdr:spPr>
        <a:xfrm>
          <a:off x="2905124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239" name="大かっこ 238">
          <a:extLst>
            <a:ext uri="{FF2B5EF4-FFF2-40B4-BE49-F238E27FC236}">
              <a16:creationId xmlns:a16="http://schemas.microsoft.com/office/drawing/2014/main" id="{BA48C314-1B54-42EE-83E4-CACEAF5F0917}"/>
            </a:ext>
          </a:extLst>
        </xdr:cNvPr>
        <xdr:cNvSpPr/>
      </xdr:nvSpPr>
      <xdr:spPr>
        <a:xfrm>
          <a:off x="1238249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240" name="大かっこ 239">
          <a:extLst>
            <a:ext uri="{FF2B5EF4-FFF2-40B4-BE49-F238E27FC236}">
              <a16:creationId xmlns:a16="http://schemas.microsoft.com/office/drawing/2014/main" id="{70B9BEF6-49ED-4F97-8642-C87153925EAA}"/>
            </a:ext>
          </a:extLst>
        </xdr:cNvPr>
        <xdr:cNvSpPr/>
      </xdr:nvSpPr>
      <xdr:spPr>
        <a:xfrm>
          <a:off x="1238249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243" name="大かっこ 242">
          <a:extLst>
            <a:ext uri="{FF2B5EF4-FFF2-40B4-BE49-F238E27FC236}">
              <a16:creationId xmlns:a16="http://schemas.microsoft.com/office/drawing/2014/main" id="{99859551-FD0E-4633-A250-DDEFAD3BBD5D}"/>
            </a:ext>
          </a:extLst>
        </xdr:cNvPr>
        <xdr:cNvSpPr/>
      </xdr:nvSpPr>
      <xdr:spPr>
        <a:xfrm>
          <a:off x="1619249" y="1047750"/>
          <a:ext cx="815069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244" name="大かっこ 243">
          <a:extLst>
            <a:ext uri="{FF2B5EF4-FFF2-40B4-BE49-F238E27FC236}">
              <a16:creationId xmlns:a16="http://schemas.microsoft.com/office/drawing/2014/main" id="{75B1FE18-EECD-4E89-A803-1A89562ED8A9}"/>
            </a:ext>
          </a:extLst>
        </xdr:cNvPr>
        <xdr:cNvSpPr/>
      </xdr:nvSpPr>
      <xdr:spPr>
        <a:xfrm>
          <a:off x="1238249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245" name="大かっこ 244">
          <a:extLst>
            <a:ext uri="{FF2B5EF4-FFF2-40B4-BE49-F238E27FC236}">
              <a16:creationId xmlns:a16="http://schemas.microsoft.com/office/drawing/2014/main" id="{BBD41C9E-7F22-4E81-B5EE-DE6518C44AB2}"/>
            </a:ext>
          </a:extLst>
        </xdr:cNvPr>
        <xdr:cNvSpPr/>
      </xdr:nvSpPr>
      <xdr:spPr>
        <a:xfrm>
          <a:off x="1238249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246" name="大かっこ 245">
          <a:extLst>
            <a:ext uri="{FF2B5EF4-FFF2-40B4-BE49-F238E27FC236}">
              <a16:creationId xmlns:a16="http://schemas.microsoft.com/office/drawing/2014/main" id="{71965F6A-6695-437C-B515-A1CD2910A658}"/>
            </a:ext>
          </a:extLst>
        </xdr:cNvPr>
        <xdr:cNvSpPr/>
      </xdr:nvSpPr>
      <xdr:spPr>
        <a:xfrm>
          <a:off x="1238249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247" name="大かっこ 246">
          <a:extLst>
            <a:ext uri="{FF2B5EF4-FFF2-40B4-BE49-F238E27FC236}">
              <a16:creationId xmlns:a16="http://schemas.microsoft.com/office/drawing/2014/main" id="{C6F8FB47-77D2-4D6C-A058-1414AEDA4EFA}"/>
            </a:ext>
          </a:extLst>
        </xdr:cNvPr>
        <xdr:cNvSpPr/>
      </xdr:nvSpPr>
      <xdr:spPr>
        <a:xfrm>
          <a:off x="1238249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248" name="大かっこ 247">
          <a:extLst>
            <a:ext uri="{FF2B5EF4-FFF2-40B4-BE49-F238E27FC236}">
              <a16:creationId xmlns:a16="http://schemas.microsoft.com/office/drawing/2014/main" id="{57961600-C1ED-4B1D-A73E-061616D5E166}"/>
            </a:ext>
          </a:extLst>
        </xdr:cNvPr>
        <xdr:cNvSpPr/>
      </xdr:nvSpPr>
      <xdr:spPr>
        <a:xfrm>
          <a:off x="1238249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249" name="大かっこ 248">
          <a:extLst>
            <a:ext uri="{FF2B5EF4-FFF2-40B4-BE49-F238E27FC236}">
              <a16:creationId xmlns:a16="http://schemas.microsoft.com/office/drawing/2014/main" id="{E15B0414-DD29-4521-BE38-80056928B39F}"/>
            </a:ext>
          </a:extLst>
        </xdr:cNvPr>
        <xdr:cNvSpPr/>
      </xdr:nvSpPr>
      <xdr:spPr>
        <a:xfrm>
          <a:off x="1238249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250" name="大かっこ 249">
          <a:extLst>
            <a:ext uri="{FF2B5EF4-FFF2-40B4-BE49-F238E27FC236}">
              <a16:creationId xmlns:a16="http://schemas.microsoft.com/office/drawing/2014/main" id="{5FD30A90-8910-421A-9B04-0F03CB1E2118}"/>
            </a:ext>
          </a:extLst>
        </xdr:cNvPr>
        <xdr:cNvSpPr/>
      </xdr:nvSpPr>
      <xdr:spPr>
        <a:xfrm>
          <a:off x="1238249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251" name="大かっこ 250">
          <a:extLst>
            <a:ext uri="{FF2B5EF4-FFF2-40B4-BE49-F238E27FC236}">
              <a16:creationId xmlns:a16="http://schemas.microsoft.com/office/drawing/2014/main" id="{93D1B6D4-7896-437B-BA84-1141636ED4FA}"/>
            </a:ext>
          </a:extLst>
        </xdr:cNvPr>
        <xdr:cNvSpPr/>
      </xdr:nvSpPr>
      <xdr:spPr>
        <a:xfrm>
          <a:off x="123824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252" name="大かっこ 251">
          <a:extLst>
            <a:ext uri="{FF2B5EF4-FFF2-40B4-BE49-F238E27FC236}">
              <a16:creationId xmlns:a16="http://schemas.microsoft.com/office/drawing/2014/main" id="{9972DDCF-E55D-4FE0-9EDD-EE64D356BA37}"/>
            </a:ext>
          </a:extLst>
        </xdr:cNvPr>
        <xdr:cNvSpPr/>
      </xdr:nvSpPr>
      <xdr:spPr>
        <a:xfrm>
          <a:off x="123824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</xdr:row>
      <xdr:rowOff>95250</xdr:rowOff>
    </xdr:from>
    <xdr:to>
      <xdr:col>8</xdr:col>
      <xdr:colOff>66675</xdr:colOff>
      <xdr:row>7</xdr:row>
      <xdr:rowOff>95250</xdr:rowOff>
    </xdr:to>
    <xdr:sp macro="" textlink="">
      <xdr:nvSpPr>
        <xdr:cNvPr id="253" name="大かっこ 252">
          <a:extLst>
            <a:ext uri="{FF2B5EF4-FFF2-40B4-BE49-F238E27FC236}">
              <a16:creationId xmlns:a16="http://schemas.microsoft.com/office/drawing/2014/main" id="{A5AA0E74-60F0-49C4-BFDD-767F07EB7736}"/>
            </a:ext>
          </a:extLst>
        </xdr:cNvPr>
        <xdr:cNvSpPr/>
      </xdr:nvSpPr>
      <xdr:spPr>
        <a:xfrm>
          <a:off x="1619249" y="1047750"/>
          <a:ext cx="815069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8</xdr:row>
      <xdr:rowOff>95250</xdr:rowOff>
    </xdr:from>
    <xdr:to>
      <xdr:col>8</xdr:col>
      <xdr:colOff>66675</xdr:colOff>
      <xdr:row>11</xdr:row>
      <xdr:rowOff>95250</xdr:rowOff>
    </xdr:to>
    <xdr:sp macro="" textlink="">
      <xdr:nvSpPr>
        <xdr:cNvPr id="254" name="大かっこ 253">
          <a:extLst>
            <a:ext uri="{FF2B5EF4-FFF2-40B4-BE49-F238E27FC236}">
              <a16:creationId xmlns:a16="http://schemas.microsoft.com/office/drawing/2014/main" id="{456337CE-4683-4DB3-B328-F5A486750609}"/>
            </a:ext>
          </a:extLst>
        </xdr:cNvPr>
        <xdr:cNvSpPr/>
      </xdr:nvSpPr>
      <xdr:spPr>
        <a:xfrm>
          <a:off x="1238249" y="180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12</xdr:row>
      <xdr:rowOff>95250</xdr:rowOff>
    </xdr:from>
    <xdr:to>
      <xdr:col>8</xdr:col>
      <xdr:colOff>66675</xdr:colOff>
      <xdr:row>15</xdr:row>
      <xdr:rowOff>95250</xdr:rowOff>
    </xdr:to>
    <xdr:sp macro="" textlink="">
      <xdr:nvSpPr>
        <xdr:cNvPr id="255" name="大かっこ 254">
          <a:extLst>
            <a:ext uri="{FF2B5EF4-FFF2-40B4-BE49-F238E27FC236}">
              <a16:creationId xmlns:a16="http://schemas.microsoft.com/office/drawing/2014/main" id="{DD51AAE0-4375-44B4-9F1E-57845673334E}"/>
            </a:ext>
          </a:extLst>
        </xdr:cNvPr>
        <xdr:cNvSpPr/>
      </xdr:nvSpPr>
      <xdr:spPr>
        <a:xfrm>
          <a:off x="1238249" y="257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16</xdr:row>
      <xdr:rowOff>95250</xdr:rowOff>
    </xdr:from>
    <xdr:to>
      <xdr:col>8</xdr:col>
      <xdr:colOff>66675</xdr:colOff>
      <xdr:row>19</xdr:row>
      <xdr:rowOff>95250</xdr:rowOff>
    </xdr:to>
    <xdr:sp macro="" textlink="">
      <xdr:nvSpPr>
        <xdr:cNvPr id="256" name="大かっこ 255">
          <a:extLst>
            <a:ext uri="{FF2B5EF4-FFF2-40B4-BE49-F238E27FC236}">
              <a16:creationId xmlns:a16="http://schemas.microsoft.com/office/drawing/2014/main" id="{AE4DC6FF-8A63-44B6-8A6B-B05144E651B5}"/>
            </a:ext>
          </a:extLst>
        </xdr:cNvPr>
        <xdr:cNvSpPr/>
      </xdr:nvSpPr>
      <xdr:spPr>
        <a:xfrm>
          <a:off x="1238249" y="333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20</xdr:row>
      <xdr:rowOff>95250</xdr:rowOff>
    </xdr:from>
    <xdr:to>
      <xdr:col>8</xdr:col>
      <xdr:colOff>66675</xdr:colOff>
      <xdr:row>23</xdr:row>
      <xdr:rowOff>95250</xdr:rowOff>
    </xdr:to>
    <xdr:sp macro="" textlink="">
      <xdr:nvSpPr>
        <xdr:cNvPr id="257" name="大かっこ 256">
          <a:extLst>
            <a:ext uri="{FF2B5EF4-FFF2-40B4-BE49-F238E27FC236}">
              <a16:creationId xmlns:a16="http://schemas.microsoft.com/office/drawing/2014/main" id="{47E6A9E2-A639-41A6-B4E2-D81148C3DAAC}"/>
            </a:ext>
          </a:extLst>
        </xdr:cNvPr>
        <xdr:cNvSpPr/>
      </xdr:nvSpPr>
      <xdr:spPr>
        <a:xfrm>
          <a:off x="1238249" y="409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24</xdr:row>
      <xdr:rowOff>95250</xdr:rowOff>
    </xdr:from>
    <xdr:to>
      <xdr:col>8</xdr:col>
      <xdr:colOff>66675</xdr:colOff>
      <xdr:row>27</xdr:row>
      <xdr:rowOff>95250</xdr:rowOff>
    </xdr:to>
    <xdr:sp macro="" textlink="">
      <xdr:nvSpPr>
        <xdr:cNvPr id="258" name="大かっこ 257">
          <a:extLst>
            <a:ext uri="{FF2B5EF4-FFF2-40B4-BE49-F238E27FC236}">
              <a16:creationId xmlns:a16="http://schemas.microsoft.com/office/drawing/2014/main" id="{10BC52F4-BE09-48B6-8D95-F14C10B72F12}"/>
            </a:ext>
          </a:extLst>
        </xdr:cNvPr>
        <xdr:cNvSpPr/>
      </xdr:nvSpPr>
      <xdr:spPr>
        <a:xfrm>
          <a:off x="1238249" y="485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28</xdr:row>
      <xdr:rowOff>95250</xdr:rowOff>
    </xdr:from>
    <xdr:to>
      <xdr:col>8</xdr:col>
      <xdr:colOff>66675</xdr:colOff>
      <xdr:row>31</xdr:row>
      <xdr:rowOff>95250</xdr:rowOff>
    </xdr:to>
    <xdr:sp macro="" textlink="">
      <xdr:nvSpPr>
        <xdr:cNvPr id="259" name="大かっこ 258">
          <a:extLst>
            <a:ext uri="{FF2B5EF4-FFF2-40B4-BE49-F238E27FC236}">
              <a16:creationId xmlns:a16="http://schemas.microsoft.com/office/drawing/2014/main" id="{52EA8254-2497-4363-A70F-B27673D10CEF}"/>
            </a:ext>
          </a:extLst>
        </xdr:cNvPr>
        <xdr:cNvSpPr/>
      </xdr:nvSpPr>
      <xdr:spPr>
        <a:xfrm>
          <a:off x="1238249" y="561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32</xdr:row>
      <xdr:rowOff>95250</xdr:rowOff>
    </xdr:from>
    <xdr:to>
      <xdr:col>8</xdr:col>
      <xdr:colOff>66675</xdr:colOff>
      <xdr:row>35</xdr:row>
      <xdr:rowOff>95250</xdr:rowOff>
    </xdr:to>
    <xdr:sp macro="" textlink="">
      <xdr:nvSpPr>
        <xdr:cNvPr id="260" name="大かっこ 259">
          <a:extLst>
            <a:ext uri="{FF2B5EF4-FFF2-40B4-BE49-F238E27FC236}">
              <a16:creationId xmlns:a16="http://schemas.microsoft.com/office/drawing/2014/main" id="{7EC9C530-8A5A-447C-BB75-0DAD0A48C9B5}"/>
            </a:ext>
          </a:extLst>
        </xdr:cNvPr>
        <xdr:cNvSpPr/>
      </xdr:nvSpPr>
      <xdr:spPr>
        <a:xfrm>
          <a:off x="1238249" y="6381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36</xdr:row>
      <xdr:rowOff>95250</xdr:rowOff>
    </xdr:from>
    <xdr:to>
      <xdr:col>8</xdr:col>
      <xdr:colOff>66675</xdr:colOff>
      <xdr:row>39</xdr:row>
      <xdr:rowOff>95250</xdr:rowOff>
    </xdr:to>
    <xdr:sp macro="" textlink="">
      <xdr:nvSpPr>
        <xdr:cNvPr id="261" name="大かっこ 260">
          <a:extLst>
            <a:ext uri="{FF2B5EF4-FFF2-40B4-BE49-F238E27FC236}">
              <a16:creationId xmlns:a16="http://schemas.microsoft.com/office/drawing/2014/main" id="{BF54E3D5-9879-4F6D-99CE-84F82D65CD5E}"/>
            </a:ext>
          </a:extLst>
        </xdr:cNvPr>
        <xdr:cNvSpPr/>
      </xdr:nvSpPr>
      <xdr:spPr>
        <a:xfrm>
          <a:off x="1238249" y="7143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40</xdr:row>
      <xdr:rowOff>95250</xdr:rowOff>
    </xdr:from>
    <xdr:to>
      <xdr:col>8</xdr:col>
      <xdr:colOff>66675</xdr:colOff>
      <xdr:row>43</xdr:row>
      <xdr:rowOff>95250</xdr:rowOff>
    </xdr:to>
    <xdr:sp macro="" textlink="">
      <xdr:nvSpPr>
        <xdr:cNvPr id="262" name="大かっこ 261">
          <a:extLst>
            <a:ext uri="{FF2B5EF4-FFF2-40B4-BE49-F238E27FC236}">
              <a16:creationId xmlns:a16="http://schemas.microsoft.com/office/drawing/2014/main" id="{760A35BF-9A5B-4C32-B3CE-9624BCECBEDC}"/>
            </a:ext>
          </a:extLst>
        </xdr:cNvPr>
        <xdr:cNvSpPr/>
      </xdr:nvSpPr>
      <xdr:spPr>
        <a:xfrm>
          <a:off x="1238249" y="7905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263" name="大かっこ 262">
          <a:extLst>
            <a:ext uri="{FF2B5EF4-FFF2-40B4-BE49-F238E27FC236}">
              <a16:creationId xmlns:a16="http://schemas.microsoft.com/office/drawing/2014/main" id="{5AE53004-8528-43C4-BD0B-BDB1487ABD1C}"/>
            </a:ext>
          </a:extLst>
        </xdr:cNvPr>
        <xdr:cNvSpPr/>
      </xdr:nvSpPr>
      <xdr:spPr>
        <a:xfrm>
          <a:off x="1238249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264" name="大かっこ 263">
          <a:extLst>
            <a:ext uri="{FF2B5EF4-FFF2-40B4-BE49-F238E27FC236}">
              <a16:creationId xmlns:a16="http://schemas.microsoft.com/office/drawing/2014/main" id="{8FAE99C7-CDDF-403F-9406-A34D54D2D02C}"/>
            </a:ext>
          </a:extLst>
        </xdr:cNvPr>
        <xdr:cNvSpPr/>
      </xdr:nvSpPr>
      <xdr:spPr>
        <a:xfrm>
          <a:off x="1238249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44</xdr:row>
      <xdr:rowOff>95250</xdr:rowOff>
    </xdr:from>
    <xdr:to>
      <xdr:col>8</xdr:col>
      <xdr:colOff>66675</xdr:colOff>
      <xdr:row>47</xdr:row>
      <xdr:rowOff>95250</xdr:rowOff>
    </xdr:to>
    <xdr:sp macro="" textlink="">
      <xdr:nvSpPr>
        <xdr:cNvPr id="265" name="大かっこ 264">
          <a:extLst>
            <a:ext uri="{FF2B5EF4-FFF2-40B4-BE49-F238E27FC236}">
              <a16:creationId xmlns:a16="http://schemas.microsoft.com/office/drawing/2014/main" id="{0DCDDC9A-168B-457E-83F1-2F8DACCA6BC5}"/>
            </a:ext>
          </a:extLst>
        </xdr:cNvPr>
        <xdr:cNvSpPr/>
      </xdr:nvSpPr>
      <xdr:spPr>
        <a:xfrm>
          <a:off x="1238249" y="8667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285749</xdr:colOff>
      <xdr:row>48</xdr:row>
      <xdr:rowOff>95250</xdr:rowOff>
    </xdr:from>
    <xdr:to>
      <xdr:col>8</xdr:col>
      <xdr:colOff>66675</xdr:colOff>
      <xdr:row>51</xdr:row>
      <xdr:rowOff>95250</xdr:rowOff>
    </xdr:to>
    <xdr:sp macro="" textlink="">
      <xdr:nvSpPr>
        <xdr:cNvPr id="266" name="大かっこ 265">
          <a:extLst>
            <a:ext uri="{FF2B5EF4-FFF2-40B4-BE49-F238E27FC236}">
              <a16:creationId xmlns:a16="http://schemas.microsoft.com/office/drawing/2014/main" id="{37F35D33-35D1-4E7F-803F-B42D618F6E6E}"/>
            </a:ext>
          </a:extLst>
        </xdr:cNvPr>
        <xdr:cNvSpPr/>
      </xdr:nvSpPr>
      <xdr:spPr>
        <a:xfrm>
          <a:off x="1238249" y="9429750"/>
          <a:ext cx="723901" cy="5715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CH020U/Documents/&#20234;&#26481;/FC&#12472;&#12540;&#12463;/2023/&#23550;&#25126;&#34920;&#65304;&#12481;&#12540;&#12512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チーム対戦カード"/>
      <sheetName val="8チーム星取表"/>
    </sheetNames>
    <sheetDataSet>
      <sheetData sheetId="0">
        <row r="1">
          <cell r="Z1"/>
        </row>
        <row r="10">
          <cell r="BO10"/>
          <cell r="BP10"/>
          <cell r="BQ10"/>
          <cell r="BR1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68"/>
  <sheetViews>
    <sheetView view="pageBreakPreview" zoomScale="70" zoomScaleNormal="100" zoomScaleSheetLayoutView="70" workbookViewId="0">
      <selection activeCell="W1" sqref="W1"/>
    </sheetView>
  </sheetViews>
  <sheetFormatPr defaultColWidth="9.01171875" defaultRowHeight="14.25" x14ac:dyDescent="0.2"/>
  <cols>
    <col min="1" max="1" width="4.3046875" style="54" customWidth="1"/>
    <col min="2" max="2" width="8.7421875" style="54" customWidth="1"/>
    <col min="3" max="4" width="4.4375" style="54" customWidth="1"/>
    <col min="5" max="5" width="0.94140625" style="54" customWidth="1"/>
    <col min="6" max="6" width="2.6875" style="54" customWidth="1"/>
    <col min="7" max="7" width="2.41796875" style="54" bestFit="1" customWidth="1"/>
    <col min="8" max="8" width="2.6875" style="54" customWidth="1"/>
    <col min="9" max="9" width="2.41796875" style="54" customWidth="1"/>
    <col min="10" max="13" width="4.4375" style="54" customWidth="1"/>
    <col min="14" max="14" width="0.94140625" style="54" customWidth="1"/>
    <col min="15" max="15" width="2.6875" style="54" customWidth="1"/>
    <col min="16" max="16" width="2.41796875" style="54" bestFit="1" customWidth="1"/>
    <col min="17" max="17" width="2.6875" style="54" customWidth="1"/>
    <col min="18" max="18" width="0.94140625" style="54" customWidth="1"/>
    <col min="19" max="22" width="4.4375" style="54" customWidth="1"/>
    <col min="23" max="23" width="0.94140625" style="54" customWidth="1"/>
    <col min="24" max="24" width="2.6875" style="54" customWidth="1"/>
    <col min="25" max="25" width="2.41796875" style="54" bestFit="1" customWidth="1"/>
    <col min="26" max="26" width="2.6875" style="54" customWidth="1"/>
    <col min="27" max="27" width="0.94140625" style="54" customWidth="1"/>
    <col min="28" max="29" width="4.4375" style="54" customWidth="1"/>
    <col min="30" max="38" width="3.49609375" style="1" customWidth="1"/>
    <col min="39" max="40" width="1.20703125" style="1" customWidth="1"/>
    <col min="41" max="52" width="4.3046875" style="1" customWidth="1"/>
    <col min="53" max="53" width="2.15234375" style="1" customWidth="1"/>
    <col min="54" max="54" width="2.82421875" style="1" customWidth="1"/>
    <col min="55" max="55" width="2.15234375" style="1" customWidth="1"/>
    <col min="56" max="56" width="1.20703125" style="1" customWidth="1"/>
    <col min="57" max="58" width="2.15234375" style="1" customWidth="1"/>
    <col min="59" max="59" width="2.28515625" style="1" customWidth="1"/>
    <col min="60" max="60" width="1.61328125" style="1" customWidth="1"/>
    <col min="61" max="61" width="2.15234375" style="1" customWidth="1"/>
    <col min="62" max="62" width="2.95703125" style="1" customWidth="1"/>
    <col min="63" max="16384" width="9.01171875" style="1"/>
  </cols>
  <sheetData>
    <row r="1" spans="1:62" s="34" customFormat="1" ht="19.5" customHeight="1" x14ac:dyDescent="0.1">
      <c r="A1" s="149">
        <v>2025</v>
      </c>
      <c r="B1" s="149"/>
      <c r="C1" s="77" t="s">
        <v>24</v>
      </c>
      <c r="D1" s="77"/>
      <c r="E1" s="77"/>
      <c r="F1" s="77" t="s">
        <v>42</v>
      </c>
      <c r="G1" s="77"/>
      <c r="H1" s="77"/>
      <c r="J1" s="77" t="s">
        <v>80</v>
      </c>
      <c r="K1" s="77"/>
      <c r="L1" s="77"/>
      <c r="M1" s="77"/>
      <c r="N1" s="77"/>
      <c r="O1" s="77"/>
      <c r="P1" s="77"/>
      <c r="Q1" s="77"/>
      <c r="R1" s="77"/>
      <c r="S1" s="62" t="s">
        <v>48</v>
      </c>
      <c r="T1" s="77" t="s">
        <v>75</v>
      </c>
      <c r="U1" s="77"/>
      <c r="V1" s="61" t="s">
        <v>49</v>
      </c>
      <c r="W1" s="77" t="s">
        <v>86</v>
      </c>
      <c r="X1" s="77"/>
      <c r="Y1" s="77" t="s">
        <v>53</v>
      </c>
      <c r="Z1" s="77"/>
      <c r="AA1" s="77"/>
      <c r="AB1" s="77"/>
      <c r="AC1" s="77"/>
      <c r="AD1" s="51"/>
      <c r="AE1" s="51"/>
      <c r="AF1" s="51"/>
      <c r="AG1" s="51"/>
      <c r="AH1" s="51"/>
      <c r="AI1" s="51"/>
      <c r="AJ1" s="51"/>
      <c r="AK1" s="51"/>
      <c r="AL1" s="51"/>
    </row>
    <row r="2" spans="1:62" ht="19.5" customHeight="1" thickBot="1" x14ac:dyDescent="0.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 spans="1:62" ht="18" customHeight="1" thickBot="1" x14ac:dyDescent="0.15">
      <c r="A3" s="78" t="s">
        <v>20</v>
      </c>
      <c r="B3" s="118"/>
      <c r="C3" s="78" t="s">
        <v>76</v>
      </c>
      <c r="D3" s="79"/>
      <c r="E3" s="79"/>
      <c r="F3" s="79"/>
      <c r="G3" s="79"/>
      <c r="H3" s="79"/>
      <c r="I3" s="79"/>
      <c r="J3" s="79"/>
      <c r="K3" s="80"/>
      <c r="L3" s="153" t="s">
        <v>76</v>
      </c>
      <c r="M3" s="79"/>
      <c r="N3" s="79"/>
      <c r="O3" s="79"/>
      <c r="P3" s="79"/>
      <c r="Q3" s="79"/>
      <c r="R3" s="79"/>
      <c r="S3" s="79"/>
      <c r="T3" s="118"/>
      <c r="U3" s="78" t="s">
        <v>76</v>
      </c>
      <c r="V3" s="79"/>
      <c r="W3" s="79"/>
      <c r="X3" s="79"/>
      <c r="Y3" s="79"/>
      <c r="Z3" s="79"/>
      <c r="AA3" s="79"/>
      <c r="AB3" s="79"/>
      <c r="AC3" s="80"/>
      <c r="AD3" s="52"/>
      <c r="AE3" s="52"/>
      <c r="AF3" s="52"/>
      <c r="AG3" s="52"/>
      <c r="AH3" s="52"/>
      <c r="AI3" s="52"/>
      <c r="AJ3" s="52"/>
      <c r="AK3" s="52"/>
      <c r="AL3" s="52"/>
      <c r="AO3" s="2"/>
      <c r="AP3" s="3" t="s">
        <v>22</v>
      </c>
      <c r="AR3" s="150" t="s">
        <v>39</v>
      </c>
      <c r="AS3" s="151"/>
      <c r="AT3" s="151"/>
      <c r="AU3" s="151"/>
      <c r="AV3" s="151"/>
      <c r="AW3" s="151"/>
      <c r="AX3" s="151"/>
      <c r="AY3" s="151"/>
      <c r="AZ3" s="152"/>
      <c r="BB3" s="114"/>
      <c r="BC3" s="81" t="str">
        <f>IF(OR(BE3="",BE6=""),"",BE3+BE6)</f>
        <v/>
      </c>
      <c r="BD3" s="4"/>
      <c r="BE3" s="5"/>
      <c r="BF3" s="6" t="s">
        <v>1</v>
      </c>
      <c r="BG3" s="5"/>
      <c r="BH3" s="7"/>
      <c r="BI3" s="88" t="str">
        <f>IF(OR(BG3="",BG6=""),"",BG3+BG6)</f>
        <v/>
      </c>
      <c r="BJ3" s="91"/>
    </row>
    <row r="4" spans="1:62" ht="18" customHeight="1" thickBot="1" x14ac:dyDescent="0.15">
      <c r="A4" s="55" t="s">
        <v>19</v>
      </c>
      <c r="B4" s="56" t="s">
        <v>21</v>
      </c>
      <c r="C4" s="98" t="s">
        <v>78</v>
      </c>
      <c r="D4" s="99"/>
      <c r="E4" s="99"/>
      <c r="F4" s="99"/>
      <c r="G4" s="99"/>
      <c r="H4" s="99"/>
      <c r="I4" s="99"/>
      <c r="J4" s="99"/>
      <c r="K4" s="100"/>
      <c r="L4" s="154" t="s">
        <v>77</v>
      </c>
      <c r="M4" s="99"/>
      <c r="N4" s="99"/>
      <c r="O4" s="99"/>
      <c r="P4" s="99"/>
      <c r="Q4" s="99"/>
      <c r="R4" s="99"/>
      <c r="S4" s="99"/>
      <c r="T4" s="155"/>
      <c r="U4" s="98" t="s">
        <v>79</v>
      </c>
      <c r="V4" s="99"/>
      <c r="W4" s="99"/>
      <c r="X4" s="99"/>
      <c r="Y4" s="99"/>
      <c r="Z4" s="99"/>
      <c r="AA4" s="99"/>
      <c r="AB4" s="99"/>
      <c r="AC4" s="100"/>
      <c r="AD4" s="53"/>
      <c r="AE4" s="53"/>
      <c r="AF4" s="53"/>
      <c r="AG4" s="53"/>
      <c r="AH4" s="53"/>
      <c r="AI4" s="53"/>
      <c r="AJ4" s="53"/>
      <c r="AK4" s="53"/>
      <c r="AL4" s="53"/>
      <c r="BB4" s="115"/>
      <c r="BC4" s="82"/>
      <c r="BD4" s="94" t="s">
        <v>57</v>
      </c>
      <c r="BE4" s="94"/>
      <c r="BF4" s="94"/>
      <c r="BG4" s="94"/>
      <c r="BH4" s="94"/>
      <c r="BI4" s="89"/>
      <c r="BJ4" s="92"/>
    </row>
    <row r="5" spans="1:62" ht="15" customHeight="1" x14ac:dyDescent="0.1">
      <c r="A5" s="126" t="s">
        <v>0</v>
      </c>
      <c r="B5" s="120">
        <v>0.40277777777777779</v>
      </c>
      <c r="C5" s="85" t="s">
        <v>71</v>
      </c>
      <c r="D5" s="135"/>
      <c r="E5" s="69"/>
      <c r="F5" s="70"/>
      <c r="G5" s="71" t="s">
        <v>1</v>
      </c>
      <c r="H5" s="70"/>
      <c r="I5" s="70"/>
      <c r="J5" s="135"/>
      <c r="K5" s="136" t="s">
        <v>62</v>
      </c>
      <c r="L5" s="141" t="s">
        <v>71</v>
      </c>
      <c r="M5" s="135"/>
      <c r="N5" s="69"/>
      <c r="O5" s="70"/>
      <c r="P5" s="71" t="s">
        <v>1</v>
      </c>
      <c r="Q5" s="70"/>
      <c r="R5" s="70"/>
      <c r="S5" s="135"/>
      <c r="T5" s="138" t="s">
        <v>72</v>
      </c>
      <c r="U5" s="141"/>
      <c r="V5" s="135"/>
      <c r="W5" s="69"/>
      <c r="X5" s="70"/>
      <c r="Y5" s="71" t="s">
        <v>1</v>
      </c>
      <c r="Z5" s="70"/>
      <c r="AA5" s="70"/>
      <c r="AB5" s="135"/>
      <c r="AC5" s="138"/>
      <c r="AD5" s="48"/>
      <c r="AE5" s="48"/>
      <c r="AF5" s="48"/>
      <c r="AG5" s="48"/>
      <c r="AH5" s="48"/>
      <c r="AI5" s="48"/>
      <c r="AJ5" s="48"/>
      <c r="AK5" s="48"/>
      <c r="AL5" s="48"/>
      <c r="AO5" s="8"/>
      <c r="AP5" s="3" t="s">
        <v>23</v>
      </c>
      <c r="BB5" s="115"/>
      <c r="BC5" s="82"/>
      <c r="BD5" s="94" t="s">
        <v>58</v>
      </c>
      <c r="BE5" s="94"/>
      <c r="BF5" s="94"/>
      <c r="BG5" s="94"/>
      <c r="BH5" s="94"/>
      <c r="BI5" s="89"/>
      <c r="BJ5" s="92"/>
    </row>
    <row r="6" spans="1:62" ht="15" customHeight="1" x14ac:dyDescent="0.1">
      <c r="A6" s="126"/>
      <c r="B6" s="120"/>
      <c r="C6" s="86"/>
      <c r="D6" s="82"/>
      <c r="E6" s="84" t="s">
        <v>72</v>
      </c>
      <c r="F6" s="84"/>
      <c r="G6" s="84"/>
      <c r="H6" s="84"/>
      <c r="I6" s="84"/>
      <c r="J6" s="82"/>
      <c r="K6" s="133"/>
      <c r="L6" s="102"/>
      <c r="M6" s="82"/>
      <c r="N6" s="84" t="s">
        <v>62</v>
      </c>
      <c r="O6" s="84"/>
      <c r="P6" s="84"/>
      <c r="Q6" s="84"/>
      <c r="R6" s="84"/>
      <c r="S6" s="82"/>
      <c r="T6" s="96"/>
      <c r="U6" s="102"/>
      <c r="V6" s="82"/>
      <c r="W6" s="84"/>
      <c r="X6" s="84"/>
      <c r="Y6" s="84"/>
      <c r="Z6" s="84"/>
      <c r="AA6" s="84"/>
      <c r="AB6" s="82"/>
      <c r="AC6" s="96"/>
      <c r="AD6" s="48"/>
      <c r="AE6" s="48"/>
      <c r="AF6" s="48"/>
      <c r="AG6" s="48"/>
      <c r="AH6" s="48"/>
      <c r="AI6" s="48"/>
      <c r="AJ6" s="48"/>
      <c r="AK6" s="48"/>
      <c r="AL6" s="48"/>
      <c r="BB6" s="116"/>
      <c r="BC6" s="117"/>
      <c r="BD6" s="9"/>
      <c r="BE6" s="10"/>
      <c r="BF6" s="11" t="s">
        <v>1</v>
      </c>
      <c r="BG6" s="10"/>
      <c r="BH6" s="12"/>
      <c r="BI6" s="90"/>
      <c r="BJ6" s="93"/>
    </row>
    <row r="7" spans="1:62" ht="15" customHeight="1" x14ac:dyDescent="0.1">
      <c r="A7" s="126"/>
      <c r="B7" s="120"/>
      <c r="C7" s="86"/>
      <c r="D7" s="82"/>
      <c r="E7" s="84"/>
      <c r="F7" s="84"/>
      <c r="G7" s="84"/>
      <c r="H7" s="84"/>
      <c r="I7" s="84"/>
      <c r="J7" s="82"/>
      <c r="K7" s="133"/>
      <c r="L7" s="102"/>
      <c r="M7" s="82"/>
      <c r="N7" s="84"/>
      <c r="O7" s="84"/>
      <c r="P7" s="84"/>
      <c r="Q7" s="84"/>
      <c r="R7" s="84"/>
      <c r="S7" s="82"/>
      <c r="T7" s="96"/>
      <c r="U7" s="102"/>
      <c r="V7" s="82"/>
      <c r="W7" s="84"/>
      <c r="X7" s="84"/>
      <c r="Y7" s="84"/>
      <c r="Z7" s="84"/>
      <c r="AA7" s="84"/>
      <c r="AB7" s="82"/>
      <c r="AC7" s="96"/>
      <c r="AD7" s="48"/>
      <c r="AE7" s="48"/>
      <c r="AF7" s="48"/>
      <c r="AG7" s="48"/>
      <c r="AH7" s="48"/>
      <c r="AI7" s="48"/>
      <c r="AJ7" s="48"/>
      <c r="AK7" s="48"/>
      <c r="AL7" s="48"/>
    </row>
    <row r="8" spans="1:62" ht="15" customHeight="1" x14ac:dyDescent="0.1">
      <c r="A8" s="127"/>
      <c r="B8" s="121"/>
      <c r="C8" s="87"/>
      <c r="D8" s="83"/>
      <c r="E8" s="58"/>
      <c r="F8" s="59"/>
      <c r="G8" s="60" t="s">
        <v>1</v>
      </c>
      <c r="H8" s="59"/>
      <c r="I8" s="59"/>
      <c r="J8" s="83"/>
      <c r="K8" s="134"/>
      <c r="L8" s="142"/>
      <c r="M8" s="83"/>
      <c r="N8" s="58"/>
      <c r="O8" s="59"/>
      <c r="P8" s="60" t="s">
        <v>1</v>
      </c>
      <c r="Q8" s="59"/>
      <c r="R8" s="59"/>
      <c r="S8" s="83"/>
      <c r="T8" s="97"/>
      <c r="U8" s="142"/>
      <c r="V8" s="117"/>
      <c r="W8" s="9"/>
      <c r="X8" s="12"/>
      <c r="Y8" s="11" t="s">
        <v>1</v>
      </c>
      <c r="Z8" s="12"/>
      <c r="AA8" s="12"/>
      <c r="AB8" s="117"/>
      <c r="AC8" s="139"/>
      <c r="AD8" s="48"/>
      <c r="AE8" s="48"/>
      <c r="AF8" s="48"/>
      <c r="AG8" s="48"/>
      <c r="AH8" s="48"/>
      <c r="AI8" s="48"/>
      <c r="AJ8" s="48"/>
      <c r="AK8" s="48"/>
      <c r="AL8" s="48"/>
      <c r="AO8" s="3" t="s">
        <v>27</v>
      </c>
    </row>
    <row r="9" spans="1:62" ht="15" customHeight="1" x14ac:dyDescent="0.1">
      <c r="A9" s="125" t="s">
        <v>2</v>
      </c>
      <c r="B9" s="119">
        <v>0.43055555555555558</v>
      </c>
      <c r="C9" s="104" t="s">
        <v>61</v>
      </c>
      <c r="D9" s="81"/>
      <c r="E9" s="4"/>
      <c r="F9" s="7"/>
      <c r="G9" s="6" t="s">
        <v>1</v>
      </c>
      <c r="H9" s="7"/>
      <c r="I9" s="7"/>
      <c r="J9" s="81"/>
      <c r="K9" s="132" t="s">
        <v>74</v>
      </c>
      <c r="L9" s="101" t="s">
        <v>73</v>
      </c>
      <c r="M9" s="81"/>
      <c r="N9" s="4"/>
      <c r="O9" s="7"/>
      <c r="P9" s="6" t="s">
        <v>1</v>
      </c>
      <c r="Q9" s="7"/>
      <c r="R9" s="7"/>
      <c r="S9" s="81"/>
      <c r="T9" s="95" t="s">
        <v>74</v>
      </c>
      <c r="U9" s="102"/>
      <c r="V9" s="82"/>
      <c r="W9" s="68"/>
      <c r="X9" s="72"/>
      <c r="Y9" s="73" t="s">
        <v>1</v>
      </c>
      <c r="Z9" s="72"/>
      <c r="AA9" s="72"/>
      <c r="AB9" s="82"/>
      <c r="AC9" s="96"/>
      <c r="AD9" s="48"/>
      <c r="AE9" s="48"/>
      <c r="AF9" s="48"/>
      <c r="AG9" s="48"/>
      <c r="AH9" s="48"/>
      <c r="AI9" s="48"/>
      <c r="AJ9" s="48"/>
      <c r="AK9" s="48"/>
      <c r="AL9" s="48"/>
      <c r="AO9" s="13">
        <v>1</v>
      </c>
      <c r="AP9" s="13">
        <v>2</v>
      </c>
      <c r="AQ9" s="14">
        <v>3</v>
      </c>
      <c r="AR9" s="13">
        <v>4</v>
      </c>
      <c r="AS9" s="15">
        <v>5</v>
      </c>
      <c r="AT9" s="13">
        <v>6</v>
      </c>
      <c r="AU9" s="15">
        <v>7</v>
      </c>
      <c r="AV9" s="13">
        <v>8</v>
      </c>
      <c r="AW9" s="13">
        <v>9</v>
      </c>
      <c r="AX9" s="13">
        <v>10</v>
      </c>
      <c r="AY9" s="13">
        <v>11</v>
      </c>
      <c r="AZ9" s="13">
        <v>12</v>
      </c>
    </row>
    <row r="10" spans="1:62" ht="15" customHeight="1" x14ac:dyDescent="0.1">
      <c r="A10" s="126"/>
      <c r="B10" s="120"/>
      <c r="C10" s="86"/>
      <c r="D10" s="82"/>
      <c r="E10" s="84" t="s">
        <v>71</v>
      </c>
      <c r="F10" s="84"/>
      <c r="G10" s="84"/>
      <c r="H10" s="84"/>
      <c r="I10" s="84"/>
      <c r="J10" s="82"/>
      <c r="K10" s="133"/>
      <c r="L10" s="102"/>
      <c r="M10" s="82"/>
      <c r="N10" s="84" t="s">
        <v>71</v>
      </c>
      <c r="O10" s="84"/>
      <c r="P10" s="84"/>
      <c r="Q10" s="84"/>
      <c r="R10" s="84"/>
      <c r="S10" s="82"/>
      <c r="T10" s="96"/>
      <c r="U10" s="102"/>
      <c r="V10" s="82"/>
      <c r="W10" s="84"/>
      <c r="X10" s="84"/>
      <c r="Y10" s="84"/>
      <c r="Z10" s="84"/>
      <c r="AA10" s="84"/>
      <c r="AB10" s="82"/>
      <c r="AC10" s="96"/>
      <c r="AD10" s="48"/>
      <c r="AE10" s="48"/>
      <c r="AF10" s="48"/>
      <c r="AG10" s="48"/>
      <c r="AH10" s="48"/>
      <c r="AI10" s="48"/>
      <c r="AJ10" s="48"/>
      <c r="AK10" s="48"/>
      <c r="AL10" s="48"/>
      <c r="AO10" s="156" t="s">
        <v>71</v>
      </c>
      <c r="AP10" s="156" t="s">
        <v>61</v>
      </c>
      <c r="AQ10" s="158" t="s">
        <v>72</v>
      </c>
      <c r="AR10" s="156" t="s">
        <v>73</v>
      </c>
      <c r="AS10" s="160" t="s">
        <v>74</v>
      </c>
      <c r="AT10" s="156" t="s">
        <v>62</v>
      </c>
      <c r="AU10" s="160"/>
      <c r="AV10" s="156"/>
      <c r="AW10" s="156"/>
      <c r="AX10" s="156"/>
      <c r="AY10" s="156"/>
      <c r="AZ10" s="156"/>
    </row>
    <row r="11" spans="1:62" ht="15" customHeight="1" x14ac:dyDescent="0.1">
      <c r="A11" s="126"/>
      <c r="B11" s="120"/>
      <c r="C11" s="86"/>
      <c r="D11" s="82"/>
      <c r="E11" s="84"/>
      <c r="F11" s="84"/>
      <c r="G11" s="84"/>
      <c r="H11" s="84"/>
      <c r="I11" s="84"/>
      <c r="J11" s="82"/>
      <c r="K11" s="133"/>
      <c r="L11" s="102"/>
      <c r="M11" s="82"/>
      <c r="N11" s="84"/>
      <c r="O11" s="84"/>
      <c r="P11" s="84"/>
      <c r="Q11" s="84"/>
      <c r="R11" s="84"/>
      <c r="S11" s="82"/>
      <c r="T11" s="96"/>
      <c r="U11" s="102"/>
      <c r="V11" s="82"/>
      <c r="W11" s="84"/>
      <c r="X11" s="84"/>
      <c r="Y11" s="84"/>
      <c r="Z11" s="84"/>
      <c r="AA11" s="84"/>
      <c r="AB11" s="82"/>
      <c r="AC11" s="96"/>
      <c r="AD11" s="48"/>
      <c r="AE11" s="48"/>
      <c r="AF11" s="48"/>
      <c r="AG11" s="48"/>
      <c r="AH11" s="48"/>
      <c r="AI11" s="48"/>
      <c r="AJ11" s="48"/>
      <c r="AK11" s="48"/>
      <c r="AL11" s="48"/>
      <c r="AO11" s="156"/>
      <c r="AP11" s="156"/>
      <c r="AQ11" s="158"/>
      <c r="AR11" s="156"/>
      <c r="AS11" s="160"/>
      <c r="AT11" s="156"/>
      <c r="AU11" s="160"/>
      <c r="AV11" s="156"/>
      <c r="AW11" s="156"/>
      <c r="AX11" s="156"/>
      <c r="AY11" s="156"/>
      <c r="AZ11" s="156"/>
    </row>
    <row r="12" spans="1:62" ht="15" customHeight="1" x14ac:dyDescent="0.1">
      <c r="A12" s="127"/>
      <c r="B12" s="121"/>
      <c r="C12" s="105"/>
      <c r="D12" s="83"/>
      <c r="E12" s="58"/>
      <c r="F12" s="59"/>
      <c r="G12" s="60" t="s">
        <v>1</v>
      </c>
      <c r="H12" s="59"/>
      <c r="I12" s="59"/>
      <c r="J12" s="83"/>
      <c r="K12" s="134"/>
      <c r="L12" s="103"/>
      <c r="M12" s="83"/>
      <c r="N12" s="58"/>
      <c r="O12" s="59"/>
      <c r="P12" s="60" t="s">
        <v>1</v>
      </c>
      <c r="Q12" s="59"/>
      <c r="R12" s="59"/>
      <c r="S12" s="83"/>
      <c r="T12" s="97"/>
      <c r="U12" s="103"/>
      <c r="V12" s="83"/>
      <c r="W12" s="58"/>
      <c r="X12" s="59"/>
      <c r="Y12" s="60" t="s">
        <v>1</v>
      </c>
      <c r="Z12" s="59"/>
      <c r="AA12" s="59"/>
      <c r="AB12" s="83"/>
      <c r="AC12" s="97"/>
      <c r="AD12" s="48"/>
      <c r="AE12" s="48"/>
      <c r="AF12" s="48"/>
      <c r="AG12" s="48"/>
      <c r="AH12" s="48"/>
      <c r="AI12" s="48"/>
      <c r="AJ12" s="48"/>
      <c r="AK12" s="48"/>
      <c r="AL12" s="48"/>
      <c r="AO12" s="156"/>
      <c r="AP12" s="156"/>
      <c r="AQ12" s="158"/>
      <c r="AR12" s="156"/>
      <c r="AS12" s="160"/>
      <c r="AT12" s="156"/>
      <c r="AU12" s="160"/>
      <c r="AV12" s="156"/>
      <c r="AW12" s="156"/>
      <c r="AX12" s="156"/>
      <c r="AY12" s="156"/>
      <c r="AZ12" s="156"/>
    </row>
    <row r="13" spans="1:62" ht="15" customHeight="1" x14ac:dyDescent="0.1">
      <c r="A13" s="125" t="s">
        <v>3</v>
      </c>
      <c r="B13" s="120">
        <v>0.45833333333333331</v>
      </c>
      <c r="C13" s="104" t="s">
        <v>72</v>
      </c>
      <c r="D13" s="81"/>
      <c r="E13" s="4"/>
      <c r="F13" s="7"/>
      <c r="G13" s="6" t="s">
        <v>1</v>
      </c>
      <c r="H13" s="7"/>
      <c r="I13" s="7"/>
      <c r="J13" s="81"/>
      <c r="K13" s="132" t="s">
        <v>73</v>
      </c>
      <c r="L13" s="101"/>
      <c r="M13" s="81"/>
      <c r="N13" s="4"/>
      <c r="O13" s="7"/>
      <c r="P13" s="6" t="s">
        <v>1</v>
      </c>
      <c r="Q13" s="7"/>
      <c r="R13" s="7"/>
      <c r="S13" s="81"/>
      <c r="T13" s="95"/>
      <c r="U13" s="101"/>
      <c r="V13" s="81"/>
      <c r="W13" s="4"/>
      <c r="X13" s="7"/>
      <c r="Y13" s="6" t="s">
        <v>1</v>
      </c>
      <c r="Z13" s="7"/>
      <c r="AA13" s="7"/>
      <c r="AB13" s="81"/>
      <c r="AC13" s="95"/>
      <c r="AD13" s="48"/>
      <c r="AE13" s="48"/>
      <c r="AF13" s="48"/>
      <c r="AG13" s="48"/>
      <c r="AH13" s="48"/>
      <c r="AI13" s="48"/>
      <c r="AJ13" s="48"/>
      <c r="AK13" s="48"/>
      <c r="AL13" s="48"/>
      <c r="AO13" s="157"/>
      <c r="AP13" s="157"/>
      <c r="AQ13" s="159"/>
      <c r="AR13" s="157"/>
      <c r="AS13" s="161"/>
      <c r="AT13" s="157"/>
      <c r="AU13" s="161"/>
      <c r="AV13" s="157"/>
      <c r="AW13" s="157"/>
      <c r="AX13" s="157"/>
      <c r="AY13" s="157"/>
      <c r="AZ13" s="157"/>
    </row>
    <row r="14" spans="1:62" ht="15" customHeight="1" x14ac:dyDescent="0.1">
      <c r="A14" s="126"/>
      <c r="B14" s="120"/>
      <c r="C14" s="86"/>
      <c r="D14" s="82"/>
      <c r="E14" s="84" t="s">
        <v>61</v>
      </c>
      <c r="F14" s="84"/>
      <c r="G14" s="84"/>
      <c r="H14" s="84"/>
      <c r="I14" s="84"/>
      <c r="J14" s="82"/>
      <c r="K14" s="133"/>
      <c r="L14" s="102"/>
      <c r="M14" s="82"/>
      <c r="N14" s="84"/>
      <c r="O14" s="84"/>
      <c r="P14" s="84"/>
      <c r="Q14" s="84"/>
      <c r="R14" s="84"/>
      <c r="S14" s="82"/>
      <c r="T14" s="96"/>
      <c r="U14" s="102"/>
      <c r="V14" s="82"/>
      <c r="W14" s="84"/>
      <c r="X14" s="84"/>
      <c r="Y14" s="84"/>
      <c r="Z14" s="84"/>
      <c r="AA14" s="84"/>
      <c r="AB14" s="82"/>
      <c r="AC14" s="96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62" ht="15" customHeight="1" x14ac:dyDescent="0.1">
      <c r="A15" s="126"/>
      <c r="B15" s="120"/>
      <c r="C15" s="86"/>
      <c r="D15" s="82"/>
      <c r="E15" s="84"/>
      <c r="F15" s="84"/>
      <c r="G15" s="84"/>
      <c r="H15" s="84"/>
      <c r="I15" s="84"/>
      <c r="J15" s="82"/>
      <c r="K15" s="133"/>
      <c r="L15" s="102"/>
      <c r="M15" s="82"/>
      <c r="N15" s="84"/>
      <c r="O15" s="84"/>
      <c r="P15" s="84"/>
      <c r="Q15" s="84"/>
      <c r="R15" s="84"/>
      <c r="S15" s="82"/>
      <c r="T15" s="96"/>
      <c r="U15" s="102"/>
      <c r="V15" s="82"/>
      <c r="W15" s="84"/>
      <c r="X15" s="84"/>
      <c r="Y15" s="84"/>
      <c r="Z15" s="84"/>
      <c r="AA15" s="84"/>
      <c r="AB15" s="82"/>
      <c r="AC15" s="96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62" ht="15" customHeight="1" x14ac:dyDescent="0.1">
      <c r="A16" s="127"/>
      <c r="B16" s="121"/>
      <c r="C16" s="105"/>
      <c r="D16" s="83"/>
      <c r="E16" s="58"/>
      <c r="F16" s="59"/>
      <c r="G16" s="60" t="s">
        <v>1</v>
      </c>
      <c r="H16" s="59"/>
      <c r="I16" s="59"/>
      <c r="J16" s="83"/>
      <c r="K16" s="134"/>
      <c r="L16" s="103"/>
      <c r="M16" s="83"/>
      <c r="N16" s="58"/>
      <c r="O16" s="59"/>
      <c r="P16" s="60" t="s">
        <v>1</v>
      </c>
      <c r="Q16" s="59"/>
      <c r="R16" s="59"/>
      <c r="S16" s="83"/>
      <c r="T16" s="97"/>
      <c r="U16" s="103"/>
      <c r="V16" s="83"/>
      <c r="W16" s="58"/>
      <c r="X16" s="59"/>
      <c r="Y16" s="60" t="s">
        <v>1</v>
      </c>
      <c r="Z16" s="59"/>
      <c r="AA16" s="59"/>
      <c r="AB16" s="83"/>
      <c r="AC16" s="97"/>
      <c r="AD16" s="48"/>
      <c r="AE16" s="48"/>
      <c r="AF16" s="48"/>
      <c r="AG16" s="48"/>
      <c r="AH16" s="48"/>
      <c r="AI16" s="48"/>
      <c r="AJ16" s="48"/>
      <c r="AK16" s="48"/>
      <c r="AL16" s="48"/>
      <c r="AO16" s="3" t="s">
        <v>29</v>
      </c>
    </row>
    <row r="17" spans="1:50" ht="15" customHeight="1" x14ac:dyDescent="0.1">
      <c r="A17" s="125" t="s">
        <v>4</v>
      </c>
      <c r="B17" s="119">
        <v>0.4861111111111111</v>
      </c>
      <c r="C17" s="104"/>
      <c r="D17" s="81"/>
      <c r="E17" s="4"/>
      <c r="F17" s="7"/>
      <c r="G17" s="6" t="s">
        <v>1</v>
      </c>
      <c r="H17" s="7"/>
      <c r="I17" s="7"/>
      <c r="J17" s="81"/>
      <c r="K17" s="132"/>
      <c r="L17" s="101" t="s">
        <v>61</v>
      </c>
      <c r="M17" s="81"/>
      <c r="N17" s="4"/>
      <c r="O17" s="7"/>
      <c r="P17" s="6" t="s">
        <v>1</v>
      </c>
      <c r="Q17" s="7"/>
      <c r="R17" s="7"/>
      <c r="S17" s="81"/>
      <c r="T17" s="95" t="s">
        <v>72</v>
      </c>
      <c r="U17" s="101"/>
      <c r="V17" s="81"/>
      <c r="W17" s="4"/>
      <c r="X17" s="7"/>
      <c r="Y17" s="6" t="s">
        <v>1</v>
      </c>
      <c r="Z17" s="7"/>
      <c r="AA17" s="7"/>
      <c r="AB17" s="81"/>
      <c r="AC17" s="95"/>
      <c r="AD17" s="48"/>
      <c r="AE17" s="48"/>
      <c r="AF17" s="48"/>
      <c r="AG17" s="48"/>
      <c r="AH17" s="48"/>
      <c r="AI17" s="48"/>
      <c r="AJ17" s="48"/>
      <c r="AK17" s="48"/>
      <c r="AL17" s="48"/>
      <c r="AO17" s="16"/>
      <c r="AP17" s="47" t="str">
        <f>AO10</f>
        <v>折尾</v>
      </c>
      <c r="AQ17" s="47" t="str">
        <f>AP10</f>
        <v>湯川</v>
      </c>
      <c r="AR17" s="47" t="str">
        <f>AQ10</f>
        <v>ひびき</v>
      </c>
      <c r="AS17" s="47" t="str">
        <f t="shared" ref="AS17:AX17" si="0">AR10</f>
        <v>ギラヴァンツ</v>
      </c>
      <c r="AT17" s="47" t="str">
        <f t="shared" si="0"/>
        <v>花尾</v>
      </c>
      <c r="AU17" s="47" t="str">
        <f t="shared" si="0"/>
        <v>小倉南S</v>
      </c>
      <c r="AV17" s="47">
        <f t="shared" si="0"/>
        <v>0</v>
      </c>
      <c r="AW17" s="47">
        <f t="shared" si="0"/>
        <v>0</v>
      </c>
      <c r="AX17" s="47">
        <f t="shared" si="0"/>
        <v>0</v>
      </c>
    </row>
    <row r="18" spans="1:50" ht="15" customHeight="1" x14ac:dyDescent="0.1">
      <c r="A18" s="126"/>
      <c r="B18" s="120"/>
      <c r="C18" s="86"/>
      <c r="D18" s="82"/>
      <c r="E18" s="84"/>
      <c r="F18" s="84"/>
      <c r="G18" s="84"/>
      <c r="H18" s="84"/>
      <c r="I18" s="84"/>
      <c r="J18" s="82"/>
      <c r="K18" s="133"/>
      <c r="L18" s="102"/>
      <c r="M18" s="82"/>
      <c r="N18" s="84" t="s">
        <v>74</v>
      </c>
      <c r="O18" s="84"/>
      <c r="P18" s="84"/>
      <c r="Q18" s="84"/>
      <c r="R18" s="84"/>
      <c r="S18" s="82"/>
      <c r="T18" s="96"/>
      <c r="U18" s="102"/>
      <c r="V18" s="82"/>
      <c r="W18" s="84"/>
      <c r="X18" s="84"/>
      <c r="Y18" s="84"/>
      <c r="Z18" s="84"/>
      <c r="AA18" s="84"/>
      <c r="AB18" s="82"/>
      <c r="AC18" s="96"/>
      <c r="AD18" s="48"/>
      <c r="AE18" s="48"/>
      <c r="AF18" s="48"/>
      <c r="AG18" s="48"/>
      <c r="AH18" s="48"/>
      <c r="AI18" s="48"/>
      <c r="AJ18" s="48"/>
      <c r="AK18" s="48"/>
      <c r="AL18" s="48"/>
      <c r="AO18" s="47" t="str">
        <f>AO10</f>
        <v>折尾</v>
      </c>
      <c r="AP18" s="17"/>
      <c r="AQ18" s="18">
        <v>14</v>
      </c>
      <c r="AR18" s="18">
        <v>10</v>
      </c>
      <c r="AS18" s="18">
        <v>7</v>
      </c>
      <c r="AT18" s="18">
        <v>4</v>
      </c>
      <c r="AU18" s="18">
        <v>1</v>
      </c>
      <c r="AV18" s="18"/>
      <c r="AW18" s="18"/>
      <c r="AX18" s="18"/>
    </row>
    <row r="19" spans="1:50" ht="15" customHeight="1" x14ac:dyDescent="0.1">
      <c r="A19" s="126"/>
      <c r="B19" s="120"/>
      <c r="C19" s="86"/>
      <c r="D19" s="82"/>
      <c r="E19" s="84"/>
      <c r="F19" s="84"/>
      <c r="G19" s="84"/>
      <c r="H19" s="84"/>
      <c r="I19" s="84"/>
      <c r="J19" s="82"/>
      <c r="K19" s="133"/>
      <c r="L19" s="102"/>
      <c r="M19" s="82"/>
      <c r="N19" s="84"/>
      <c r="O19" s="84"/>
      <c r="P19" s="84"/>
      <c r="Q19" s="84"/>
      <c r="R19" s="84"/>
      <c r="S19" s="82"/>
      <c r="T19" s="96"/>
      <c r="U19" s="102"/>
      <c r="V19" s="82"/>
      <c r="W19" s="84"/>
      <c r="X19" s="84"/>
      <c r="Y19" s="84"/>
      <c r="Z19" s="84"/>
      <c r="AA19" s="84"/>
      <c r="AB19" s="82"/>
      <c r="AC19" s="96"/>
      <c r="AD19" s="48"/>
      <c r="AE19" s="48"/>
      <c r="AF19" s="48"/>
      <c r="AG19" s="48"/>
      <c r="AH19" s="48"/>
      <c r="AI19" s="48"/>
      <c r="AJ19" s="48"/>
      <c r="AK19" s="48"/>
      <c r="AL19" s="48"/>
      <c r="AO19" s="47" t="str">
        <f>AP10</f>
        <v>湯川</v>
      </c>
      <c r="AP19" s="16">
        <f>IF(OR(AQ18=""),"",AQ18)</f>
        <v>14</v>
      </c>
      <c r="AQ19" s="17"/>
      <c r="AR19" s="18">
        <v>12</v>
      </c>
      <c r="AS19" s="18">
        <v>5</v>
      </c>
      <c r="AT19" s="18">
        <v>2</v>
      </c>
      <c r="AU19" s="18">
        <v>8</v>
      </c>
      <c r="AV19" s="18"/>
      <c r="AW19" s="18"/>
      <c r="AX19" s="18"/>
    </row>
    <row r="20" spans="1:50" ht="15" customHeight="1" x14ac:dyDescent="0.1">
      <c r="A20" s="127"/>
      <c r="B20" s="121"/>
      <c r="C20" s="105"/>
      <c r="D20" s="83"/>
      <c r="E20" s="58"/>
      <c r="F20" s="59"/>
      <c r="G20" s="60" t="s">
        <v>1</v>
      </c>
      <c r="H20" s="59"/>
      <c r="I20" s="59"/>
      <c r="J20" s="83"/>
      <c r="K20" s="134"/>
      <c r="L20" s="103"/>
      <c r="M20" s="83"/>
      <c r="N20" s="58"/>
      <c r="O20" s="59"/>
      <c r="P20" s="60" t="s">
        <v>1</v>
      </c>
      <c r="Q20" s="59"/>
      <c r="R20" s="59"/>
      <c r="S20" s="83"/>
      <c r="T20" s="97"/>
      <c r="U20" s="103"/>
      <c r="V20" s="83"/>
      <c r="W20" s="58"/>
      <c r="X20" s="59"/>
      <c r="Y20" s="60" t="s">
        <v>1</v>
      </c>
      <c r="Z20" s="59"/>
      <c r="AA20" s="59"/>
      <c r="AB20" s="83"/>
      <c r="AC20" s="97"/>
      <c r="AD20" s="48"/>
      <c r="AE20" s="48"/>
      <c r="AF20" s="48"/>
      <c r="AG20" s="48"/>
      <c r="AH20" s="48"/>
      <c r="AI20" s="48"/>
      <c r="AJ20" s="48"/>
      <c r="AK20" s="48"/>
      <c r="AL20" s="48"/>
      <c r="AO20" s="47" t="str">
        <f>AQ10</f>
        <v>ひびき</v>
      </c>
      <c r="AP20" s="16">
        <f>IF(OR(AR18=""),"",AR18)</f>
        <v>10</v>
      </c>
      <c r="AQ20" s="16">
        <f>IF(OR(AR19=""),"",AR19)</f>
        <v>12</v>
      </c>
      <c r="AR20" s="17"/>
      <c r="AS20" s="18">
        <v>3</v>
      </c>
      <c r="AT20" s="18">
        <v>9</v>
      </c>
      <c r="AU20" s="18">
        <v>6</v>
      </c>
      <c r="AV20" s="18"/>
      <c r="AW20" s="18"/>
      <c r="AX20" s="18"/>
    </row>
    <row r="21" spans="1:50" ht="15" customHeight="1" x14ac:dyDescent="0.1">
      <c r="A21" s="125" t="s">
        <v>5</v>
      </c>
      <c r="B21" s="120">
        <v>0.51388888888888884</v>
      </c>
      <c r="C21" s="104" t="s">
        <v>71</v>
      </c>
      <c r="D21" s="81"/>
      <c r="E21" s="4"/>
      <c r="F21" s="7"/>
      <c r="G21" s="6" t="s">
        <v>1</v>
      </c>
      <c r="H21" s="7"/>
      <c r="I21" s="7"/>
      <c r="J21" s="81"/>
      <c r="K21" s="132" t="s">
        <v>74</v>
      </c>
      <c r="L21" s="101" t="s">
        <v>73</v>
      </c>
      <c r="M21" s="81"/>
      <c r="N21" s="4"/>
      <c r="O21" s="7"/>
      <c r="P21" s="6" t="s">
        <v>1</v>
      </c>
      <c r="Q21" s="7"/>
      <c r="R21" s="7"/>
      <c r="S21" s="81"/>
      <c r="T21" s="95" t="s">
        <v>62</v>
      </c>
      <c r="U21" s="101"/>
      <c r="V21" s="81"/>
      <c r="W21" s="4"/>
      <c r="X21" s="7"/>
      <c r="Y21" s="6" t="s">
        <v>1</v>
      </c>
      <c r="Z21" s="7"/>
      <c r="AA21" s="7"/>
      <c r="AB21" s="81"/>
      <c r="AC21" s="95"/>
      <c r="AD21" s="48"/>
      <c r="AE21" s="48"/>
      <c r="AF21" s="48"/>
      <c r="AG21" s="48"/>
      <c r="AH21" s="48"/>
      <c r="AI21" s="48"/>
      <c r="AJ21" s="48"/>
      <c r="AK21" s="48"/>
      <c r="AL21" s="48"/>
      <c r="AO21" s="47" t="str">
        <f>AR10</f>
        <v>ギラヴァンツ</v>
      </c>
      <c r="AP21" s="16">
        <f>IF(OR(AS18=""),"",AS18)</f>
        <v>7</v>
      </c>
      <c r="AQ21" s="16">
        <f>IF(OR(AS19=""),"",AS19)</f>
        <v>5</v>
      </c>
      <c r="AR21" s="16">
        <f>IF(OR(AS20=""),"",AS20)</f>
        <v>3</v>
      </c>
      <c r="AS21" s="17"/>
      <c r="AT21" s="18">
        <v>11</v>
      </c>
      <c r="AU21" s="18">
        <v>13</v>
      </c>
      <c r="AV21" s="18"/>
      <c r="AW21" s="18"/>
      <c r="AX21" s="18"/>
    </row>
    <row r="22" spans="1:50" ht="15" customHeight="1" x14ac:dyDescent="0.1">
      <c r="A22" s="126"/>
      <c r="B22" s="120"/>
      <c r="C22" s="86"/>
      <c r="D22" s="82"/>
      <c r="E22" s="84" t="s">
        <v>62</v>
      </c>
      <c r="F22" s="84"/>
      <c r="G22" s="84"/>
      <c r="H22" s="84"/>
      <c r="I22" s="84"/>
      <c r="J22" s="82"/>
      <c r="K22" s="133"/>
      <c r="L22" s="102"/>
      <c r="M22" s="82"/>
      <c r="N22" s="84" t="s">
        <v>72</v>
      </c>
      <c r="O22" s="84"/>
      <c r="P22" s="84"/>
      <c r="Q22" s="84"/>
      <c r="R22" s="84"/>
      <c r="S22" s="82"/>
      <c r="T22" s="96"/>
      <c r="U22" s="102"/>
      <c r="V22" s="82"/>
      <c r="W22" s="84"/>
      <c r="X22" s="84"/>
      <c r="Y22" s="84"/>
      <c r="Z22" s="84"/>
      <c r="AA22" s="84"/>
      <c r="AB22" s="82"/>
      <c r="AC22" s="96"/>
      <c r="AD22" s="48"/>
      <c r="AE22" s="48"/>
      <c r="AF22" s="48"/>
      <c r="AG22" s="48"/>
      <c r="AH22" s="48"/>
      <c r="AI22" s="48"/>
      <c r="AJ22" s="48"/>
      <c r="AK22" s="48"/>
      <c r="AL22" s="48"/>
      <c r="AO22" s="47" t="str">
        <f>AS10</f>
        <v>花尾</v>
      </c>
      <c r="AP22" s="16">
        <f>IF(OR(AT18=""),"",AT18)</f>
        <v>4</v>
      </c>
      <c r="AQ22" s="16">
        <f>IF(OR(AT19=""),"",AT19)</f>
        <v>2</v>
      </c>
      <c r="AR22" s="16">
        <f>IF(OR(AT20=""),"",AT20)</f>
        <v>9</v>
      </c>
      <c r="AS22" s="16">
        <f>IF(OR(AT21=""),"",AT21)</f>
        <v>11</v>
      </c>
      <c r="AT22" s="17"/>
      <c r="AU22" s="18">
        <v>15</v>
      </c>
      <c r="AV22" s="18"/>
      <c r="AW22" s="18"/>
      <c r="AX22" s="18"/>
    </row>
    <row r="23" spans="1:50" ht="15" customHeight="1" x14ac:dyDescent="0.1">
      <c r="A23" s="126"/>
      <c r="B23" s="120"/>
      <c r="C23" s="86"/>
      <c r="D23" s="82"/>
      <c r="E23" s="84"/>
      <c r="F23" s="84"/>
      <c r="G23" s="84"/>
      <c r="H23" s="84"/>
      <c r="I23" s="84"/>
      <c r="J23" s="82"/>
      <c r="K23" s="133"/>
      <c r="L23" s="102"/>
      <c r="M23" s="82"/>
      <c r="N23" s="84"/>
      <c r="O23" s="84"/>
      <c r="P23" s="84"/>
      <c r="Q23" s="84"/>
      <c r="R23" s="84"/>
      <c r="S23" s="82"/>
      <c r="T23" s="96"/>
      <c r="U23" s="102"/>
      <c r="V23" s="82"/>
      <c r="W23" s="84"/>
      <c r="X23" s="84"/>
      <c r="Y23" s="84"/>
      <c r="Z23" s="84"/>
      <c r="AA23" s="84"/>
      <c r="AB23" s="82"/>
      <c r="AC23" s="96"/>
      <c r="AD23" s="48"/>
      <c r="AE23" s="48"/>
      <c r="AF23" s="48"/>
      <c r="AG23" s="48"/>
      <c r="AH23" s="48"/>
      <c r="AI23" s="48"/>
      <c r="AJ23" s="48"/>
      <c r="AK23" s="48"/>
      <c r="AL23" s="48"/>
      <c r="AO23" s="47" t="str">
        <f>AT10</f>
        <v>小倉南S</v>
      </c>
      <c r="AP23" s="16">
        <f>IF(OR(AU18=""),"",AU18)</f>
        <v>1</v>
      </c>
      <c r="AQ23" s="16">
        <f>IF(OR(AU19=""),"",AU19)</f>
        <v>8</v>
      </c>
      <c r="AR23" s="16">
        <f>IF(OR(AU20=""),"",AU20)</f>
        <v>6</v>
      </c>
      <c r="AS23" s="16">
        <f>IF(OR(AU21=""),"",AU21)</f>
        <v>13</v>
      </c>
      <c r="AT23" s="16">
        <f>IF(OR(AU22=""),"",AU22)</f>
        <v>15</v>
      </c>
      <c r="AU23" s="17"/>
      <c r="AV23" s="18"/>
      <c r="AW23" s="18"/>
      <c r="AX23" s="18"/>
    </row>
    <row r="24" spans="1:50" ht="15" customHeight="1" x14ac:dyDescent="0.1">
      <c r="A24" s="127"/>
      <c r="B24" s="121"/>
      <c r="C24" s="105"/>
      <c r="D24" s="83"/>
      <c r="E24" s="58"/>
      <c r="F24" s="59"/>
      <c r="G24" s="60" t="s">
        <v>1</v>
      </c>
      <c r="H24" s="59"/>
      <c r="I24" s="59"/>
      <c r="J24" s="83"/>
      <c r="K24" s="134"/>
      <c r="L24" s="103"/>
      <c r="M24" s="83"/>
      <c r="N24" s="58"/>
      <c r="O24" s="59"/>
      <c r="P24" s="60" t="s">
        <v>1</v>
      </c>
      <c r="Q24" s="59"/>
      <c r="R24" s="59"/>
      <c r="S24" s="83"/>
      <c r="T24" s="97"/>
      <c r="U24" s="103"/>
      <c r="V24" s="83"/>
      <c r="W24" s="58"/>
      <c r="X24" s="59"/>
      <c r="Y24" s="60" t="s">
        <v>1</v>
      </c>
      <c r="Z24" s="59"/>
      <c r="AA24" s="59"/>
      <c r="AB24" s="83"/>
      <c r="AC24" s="97"/>
      <c r="AD24" s="48"/>
      <c r="AE24" s="48"/>
      <c r="AF24" s="48"/>
      <c r="AG24" s="48"/>
      <c r="AH24" s="48"/>
      <c r="AI24" s="48"/>
      <c r="AJ24" s="48"/>
      <c r="AK24" s="48"/>
      <c r="AL24" s="48"/>
      <c r="AO24" s="47">
        <f>AU10</f>
        <v>0</v>
      </c>
      <c r="AP24" s="16" t="str">
        <f>IF(OR(AV18=""),"",AV18)</f>
        <v/>
      </c>
      <c r="AQ24" s="16" t="str">
        <f>IF(OR(AV19=""),"",AV19)</f>
        <v/>
      </c>
      <c r="AR24" s="16" t="str">
        <f>IF(OR(AV20=""),"",AV20)</f>
        <v/>
      </c>
      <c r="AS24" s="16" t="str">
        <f>IF(OR(AV21=""),"",AV21)</f>
        <v/>
      </c>
      <c r="AT24" s="16" t="str">
        <f>IF(OR(AV22=""),"",AV22)</f>
        <v/>
      </c>
      <c r="AU24" s="16" t="str">
        <f>IF(OR(AV23=""),"",AV23)</f>
        <v/>
      </c>
      <c r="AV24" s="17"/>
      <c r="AW24" s="18"/>
      <c r="AX24" s="18"/>
    </row>
    <row r="25" spans="1:50" ht="15" customHeight="1" x14ac:dyDescent="0.1">
      <c r="A25" s="125" t="s">
        <v>6</v>
      </c>
      <c r="B25" s="119">
        <v>0.54166666666666663</v>
      </c>
      <c r="C25" s="104" t="s">
        <v>61</v>
      </c>
      <c r="D25" s="81"/>
      <c r="E25" s="4"/>
      <c r="F25" s="7"/>
      <c r="G25" s="6" t="s">
        <v>1</v>
      </c>
      <c r="H25" s="7"/>
      <c r="I25" s="7"/>
      <c r="J25" s="81"/>
      <c r="K25" s="132" t="s">
        <v>73</v>
      </c>
      <c r="L25" s="101"/>
      <c r="M25" s="81"/>
      <c r="N25" s="4"/>
      <c r="O25" s="7"/>
      <c r="P25" s="6" t="s">
        <v>1</v>
      </c>
      <c r="Q25" s="7"/>
      <c r="R25" s="7"/>
      <c r="S25" s="81"/>
      <c r="T25" s="95"/>
      <c r="U25" s="101"/>
      <c r="V25" s="81"/>
      <c r="W25" s="4"/>
      <c r="X25" s="7"/>
      <c r="Y25" s="6" t="s">
        <v>1</v>
      </c>
      <c r="Z25" s="7"/>
      <c r="AA25" s="7"/>
      <c r="AB25" s="81"/>
      <c r="AC25" s="95"/>
      <c r="AD25" s="48"/>
      <c r="AE25" s="48"/>
      <c r="AF25" s="48"/>
      <c r="AG25" s="48"/>
      <c r="AH25" s="48"/>
      <c r="AI25" s="48"/>
      <c r="AJ25" s="48"/>
      <c r="AK25" s="48"/>
      <c r="AL25" s="48"/>
      <c r="AO25" s="47">
        <f>AV10</f>
        <v>0</v>
      </c>
      <c r="AP25" s="16" t="str">
        <f>IF(OR(AW18=""),"",AW18)</f>
        <v/>
      </c>
      <c r="AQ25" s="16" t="str">
        <f>IF(OR(AW19=""),"",AW19)</f>
        <v/>
      </c>
      <c r="AR25" s="16" t="str">
        <f>IF(OR(AW20=""),"",AW20)</f>
        <v/>
      </c>
      <c r="AS25" s="16" t="str">
        <f>IF(OR(AW21=""),"",AW21)</f>
        <v/>
      </c>
      <c r="AT25" s="16" t="str">
        <f>IF(OR(AW22=""),"",AW22)</f>
        <v/>
      </c>
      <c r="AU25" s="16" t="str">
        <f>IF(OR(AW23=""),"",AW23)</f>
        <v/>
      </c>
      <c r="AV25" s="16" t="str">
        <f>IF(OR(AW24=""),"",AW24)</f>
        <v/>
      </c>
      <c r="AW25" s="17"/>
      <c r="AX25" s="18"/>
    </row>
    <row r="26" spans="1:50" ht="15" customHeight="1" x14ac:dyDescent="0.1">
      <c r="A26" s="126"/>
      <c r="B26" s="120"/>
      <c r="C26" s="86"/>
      <c r="D26" s="82"/>
      <c r="E26" s="84" t="s">
        <v>74</v>
      </c>
      <c r="F26" s="84"/>
      <c r="G26" s="84"/>
      <c r="H26" s="84"/>
      <c r="I26" s="84"/>
      <c r="J26" s="82"/>
      <c r="K26" s="133"/>
      <c r="L26" s="102"/>
      <c r="M26" s="82"/>
      <c r="N26" s="84"/>
      <c r="O26" s="84"/>
      <c r="P26" s="84"/>
      <c r="Q26" s="84"/>
      <c r="R26" s="84"/>
      <c r="S26" s="82"/>
      <c r="T26" s="96"/>
      <c r="U26" s="102"/>
      <c r="V26" s="82"/>
      <c r="W26" s="84"/>
      <c r="X26" s="84"/>
      <c r="Y26" s="84"/>
      <c r="Z26" s="84"/>
      <c r="AA26" s="84"/>
      <c r="AB26" s="82"/>
      <c r="AC26" s="96"/>
      <c r="AD26" s="48"/>
      <c r="AE26" s="48"/>
      <c r="AF26" s="48"/>
      <c r="AG26" s="48"/>
      <c r="AH26" s="48"/>
      <c r="AI26" s="48"/>
      <c r="AJ26" s="48"/>
      <c r="AK26" s="48"/>
      <c r="AL26" s="48"/>
      <c r="AO26" s="47">
        <f>AX17</f>
        <v>0</v>
      </c>
      <c r="AP26" s="16" t="str">
        <f>IF(OR(AX18=""),"",AX18)</f>
        <v/>
      </c>
      <c r="AQ26" s="16" t="str">
        <f>IF(OR(AX19=""),"",AX19)</f>
        <v/>
      </c>
      <c r="AR26" s="16" t="str">
        <f>IF(OR(AW21=""),"",AW21)</f>
        <v/>
      </c>
      <c r="AS26" s="16" t="str">
        <f>IF(OR(AX21=""),"",AX21)</f>
        <v/>
      </c>
      <c r="AT26" s="16" t="str">
        <f>IF(OR(AX22=""),"",AX22)</f>
        <v/>
      </c>
      <c r="AU26" s="16" t="str">
        <f>IF(OR(AX23=""),"",AX23)</f>
        <v/>
      </c>
      <c r="AV26" s="16" t="str">
        <f>IF(OR(AX24=""),"",AX24)</f>
        <v/>
      </c>
      <c r="AW26" s="16" t="str">
        <f>IF(OR(AX25=""),"",AX25)</f>
        <v/>
      </c>
      <c r="AX26" s="17"/>
    </row>
    <row r="27" spans="1:50" ht="15" customHeight="1" x14ac:dyDescent="0.1">
      <c r="A27" s="126"/>
      <c r="B27" s="120"/>
      <c r="C27" s="86"/>
      <c r="D27" s="82"/>
      <c r="E27" s="84"/>
      <c r="F27" s="84"/>
      <c r="G27" s="84"/>
      <c r="H27" s="84"/>
      <c r="I27" s="84"/>
      <c r="J27" s="82"/>
      <c r="K27" s="133"/>
      <c r="L27" s="102"/>
      <c r="M27" s="82"/>
      <c r="N27" s="84"/>
      <c r="O27" s="84"/>
      <c r="P27" s="84"/>
      <c r="Q27" s="84"/>
      <c r="R27" s="84"/>
      <c r="S27" s="82"/>
      <c r="T27" s="96"/>
      <c r="U27" s="102"/>
      <c r="V27" s="82"/>
      <c r="W27" s="84"/>
      <c r="X27" s="84"/>
      <c r="Y27" s="84"/>
      <c r="Z27" s="84"/>
      <c r="AA27" s="84"/>
      <c r="AB27" s="82"/>
      <c r="AC27" s="96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50" ht="15" customHeight="1" x14ac:dyDescent="0.1">
      <c r="A28" s="127"/>
      <c r="B28" s="121"/>
      <c r="C28" s="105"/>
      <c r="D28" s="83"/>
      <c r="E28" s="58"/>
      <c r="F28" s="59"/>
      <c r="G28" s="60" t="s">
        <v>1</v>
      </c>
      <c r="H28" s="59"/>
      <c r="I28" s="59"/>
      <c r="J28" s="83"/>
      <c r="K28" s="134"/>
      <c r="L28" s="103"/>
      <c r="M28" s="83"/>
      <c r="N28" s="58"/>
      <c r="O28" s="59"/>
      <c r="P28" s="60" t="s">
        <v>1</v>
      </c>
      <c r="Q28" s="59"/>
      <c r="R28" s="59"/>
      <c r="S28" s="83"/>
      <c r="T28" s="97"/>
      <c r="U28" s="103"/>
      <c r="V28" s="83"/>
      <c r="W28" s="58"/>
      <c r="X28" s="59"/>
      <c r="Y28" s="60" t="s">
        <v>1</v>
      </c>
      <c r="Z28" s="59"/>
      <c r="AA28" s="59"/>
      <c r="AB28" s="83"/>
      <c r="AC28" s="97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50" ht="15" customHeight="1" x14ac:dyDescent="0.1">
      <c r="A29" s="125" t="s">
        <v>7</v>
      </c>
      <c r="B29" s="120">
        <v>0.56944444444444442</v>
      </c>
      <c r="C29" s="104" t="s">
        <v>72</v>
      </c>
      <c r="D29" s="81"/>
      <c r="E29" s="4"/>
      <c r="F29" s="7"/>
      <c r="G29" s="6" t="s">
        <v>1</v>
      </c>
      <c r="H29" s="7"/>
      <c r="I29" s="7"/>
      <c r="J29" s="81"/>
      <c r="K29" s="132" t="s">
        <v>62</v>
      </c>
      <c r="L29" s="101" t="s">
        <v>71</v>
      </c>
      <c r="M29" s="81"/>
      <c r="N29" s="4"/>
      <c r="O29" s="7"/>
      <c r="P29" s="6" t="s">
        <v>1</v>
      </c>
      <c r="Q29" s="7"/>
      <c r="R29" s="7"/>
      <c r="S29" s="81"/>
      <c r="T29" s="95" t="s">
        <v>61</v>
      </c>
      <c r="U29" s="101"/>
      <c r="V29" s="81"/>
      <c r="W29" s="4"/>
      <c r="X29" s="7"/>
      <c r="Y29" s="6" t="s">
        <v>1</v>
      </c>
      <c r="Z29" s="7"/>
      <c r="AA29" s="7"/>
      <c r="AB29" s="81"/>
      <c r="AC29" s="95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50" ht="15" customHeight="1" x14ac:dyDescent="0.1">
      <c r="A30" s="126"/>
      <c r="B30" s="120"/>
      <c r="C30" s="86"/>
      <c r="D30" s="82"/>
      <c r="E30" s="84" t="s">
        <v>73</v>
      </c>
      <c r="F30" s="84"/>
      <c r="G30" s="84"/>
      <c r="H30" s="84"/>
      <c r="I30" s="84"/>
      <c r="J30" s="82"/>
      <c r="K30" s="133"/>
      <c r="L30" s="102"/>
      <c r="M30" s="82"/>
      <c r="N30" s="84" t="s">
        <v>73</v>
      </c>
      <c r="O30" s="84"/>
      <c r="P30" s="84"/>
      <c r="Q30" s="84"/>
      <c r="R30" s="84"/>
      <c r="S30" s="82"/>
      <c r="T30" s="96"/>
      <c r="U30" s="102"/>
      <c r="V30" s="82"/>
      <c r="W30" s="84"/>
      <c r="X30" s="84"/>
      <c r="Y30" s="84"/>
      <c r="Z30" s="84"/>
      <c r="AA30" s="84"/>
      <c r="AB30" s="82"/>
      <c r="AC30" s="96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50" ht="15" customHeight="1" x14ac:dyDescent="0.1">
      <c r="A31" s="126"/>
      <c r="B31" s="120"/>
      <c r="C31" s="86"/>
      <c r="D31" s="82"/>
      <c r="E31" s="84"/>
      <c r="F31" s="84"/>
      <c r="G31" s="84"/>
      <c r="H31" s="84"/>
      <c r="I31" s="84"/>
      <c r="J31" s="82"/>
      <c r="K31" s="133"/>
      <c r="L31" s="102"/>
      <c r="M31" s="82"/>
      <c r="N31" s="84"/>
      <c r="O31" s="84"/>
      <c r="P31" s="84"/>
      <c r="Q31" s="84"/>
      <c r="R31" s="84"/>
      <c r="S31" s="82"/>
      <c r="T31" s="96"/>
      <c r="U31" s="102"/>
      <c r="V31" s="82"/>
      <c r="W31" s="84"/>
      <c r="X31" s="84"/>
      <c r="Y31" s="84"/>
      <c r="Z31" s="84"/>
      <c r="AA31" s="84"/>
      <c r="AB31" s="82"/>
      <c r="AC31" s="96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50" ht="15" customHeight="1" x14ac:dyDescent="0.1">
      <c r="A32" s="127"/>
      <c r="B32" s="121"/>
      <c r="C32" s="105"/>
      <c r="D32" s="83"/>
      <c r="E32" s="58"/>
      <c r="F32" s="59"/>
      <c r="G32" s="60" t="s">
        <v>1</v>
      </c>
      <c r="H32" s="59"/>
      <c r="I32" s="59"/>
      <c r="J32" s="83"/>
      <c r="K32" s="134"/>
      <c r="L32" s="103"/>
      <c r="M32" s="83"/>
      <c r="N32" s="58"/>
      <c r="O32" s="59"/>
      <c r="P32" s="60" t="s">
        <v>1</v>
      </c>
      <c r="Q32" s="59"/>
      <c r="R32" s="59"/>
      <c r="S32" s="83"/>
      <c r="T32" s="97"/>
      <c r="U32" s="103"/>
      <c r="V32" s="83"/>
      <c r="W32" s="58"/>
      <c r="X32" s="59"/>
      <c r="Y32" s="60" t="s">
        <v>1</v>
      </c>
      <c r="Z32" s="59"/>
      <c r="AA32" s="59"/>
      <c r="AB32" s="83"/>
      <c r="AC32" s="97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15" customHeight="1" x14ac:dyDescent="0.1">
      <c r="A33" s="125" t="s">
        <v>66</v>
      </c>
      <c r="B33" s="119">
        <v>0.59722222222222221</v>
      </c>
      <c r="C33" s="104"/>
      <c r="D33" s="81"/>
      <c r="E33" s="4"/>
      <c r="F33" s="7"/>
      <c r="G33" s="6" t="s">
        <v>1</v>
      </c>
      <c r="H33" s="7"/>
      <c r="I33" s="7"/>
      <c r="J33" s="81"/>
      <c r="K33" s="132"/>
      <c r="L33" s="101" t="s">
        <v>74</v>
      </c>
      <c r="M33" s="81"/>
      <c r="N33" s="4"/>
      <c r="O33" s="7"/>
      <c r="P33" s="6" t="s">
        <v>1</v>
      </c>
      <c r="Q33" s="7"/>
      <c r="R33" s="7"/>
      <c r="S33" s="81"/>
      <c r="T33" s="95" t="s">
        <v>62</v>
      </c>
      <c r="U33" s="101"/>
      <c r="V33" s="81"/>
      <c r="W33" s="4"/>
      <c r="X33" s="7"/>
      <c r="Y33" s="6" t="s">
        <v>1</v>
      </c>
      <c r="Z33" s="7"/>
      <c r="AA33" s="7"/>
      <c r="AB33" s="81"/>
      <c r="AC33" s="95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ht="15" customHeight="1" x14ac:dyDescent="0.1">
      <c r="A34" s="126"/>
      <c r="B34" s="120"/>
      <c r="C34" s="86"/>
      <c r="D34" s="82"/>
      <c r="E34" s="84"/>
      <c r="F34" s="84"/>
      <c r="G34" s="84"/>
      <c r="H34" s="84"/>
      <c r="I34" s="84"/>
      <c r="J34" s="82"/>
      <c r="K34" s="133"/>
      <c r="L34" s="102"/>
      <c r="M34" s="82"/>
      <c r="N34" s="84" t="s">
        <v>61</v>
      </c>
      <c r="O34" s="84"/>
      <c r="P34" s="84"/>
      <c r="Q34" s="84"/>
      <c r="R34" s="84"/>
      <c r="S34" s="82"/>
      <c r="T34" s="96"/>
      <c r="U34" s="102"/>
      <c r="V34" s="82"/>
      <c r="W34" s="84"/>
      <c r="X34" s="84"/>
      <c r="Y34" s="84"/>
      <c r="Z34" s="84"/>
      <c r="AA34" s="84"/>
      <c r="AB34" s="82"/>
      <c r="AC34" s="96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1">
      <c r="A35" s="126"/>
      <c r="B35" s="120"/>
      <c r="C35" s="86"/>
      <c r="D35" s="82"/>
      <c r="E35" s="84"/>
      <c r="F35" s="84"/>
      <c r="G35" s="84"/>
      <c r="H35" s="84"/>
      <c r="I35" s="84"/>
      <c r="J35" s="82"/>
      <c r="K35" s="133"/>
      <c r="L35" s="102"/>
      <c r="M35" s="82"/>
      <c r="N35" s="84"/>
      <c r="O35" s="84"/>
      <c r="P35" s="84"/>
      <c r="Q35" s="84"/>
      <c r="R35" s="84"/>
      <c r="S35" s="82"/>
      <c r="T35" s="96"/>
      <c r="U35" s="102"/>
      <c r="V35" s="82"/>
      <c r="W35" s="84"/>
      <c r="X35" s="84"/>
      <c r="Y35" s="84"/>
      <c r="Z35" s="84"/>
      <c r="AA35" s="84"/>
      <c r="AB35" s="82"/>
      <c r="AC35" s="96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1">
      <c r="A36" s="127"/>
      <c r="B36" s="121"/>
      <c r="C36" s="105"/>
      <c r="D36" s="83"/>
      <c r="E36" s="58"/>
      <c r="F36" s="59"/>
      <c r="G36" s="60" t="s">
        <v>1</v>
      </c>
      <c r="H36" s="59"/>
      <c r="I36" s="59"/>
      <c r="J36" s="83"/>
      <c r="K36" s="134"/>
      <c r="L36" s="103"/>
      <c r="M36" s="83"/>
      <c r="N36" s="58"/>
      <c r="O36" s="59"/>
      <c r="P36" s="60" t="s">
        <v>1</v>
      </c>
      <c r="Q36" s="59"/>
      <c r="R36" s="59"/>
      <c r="S36" s="83"/>
      <c r="T36" s="97"/>
      <c r="U36" s="103"/>
      <c r="V36" s="83"/>
      <c r="W36" s="58"/>
      <c r="X36" s="59"/>
      <c r="Y36" s="60" t="s">
        <v>1</v>
      </c>
      <c r="Z36" s="59"/>
      <c r="AA36" s="59"/>
      <c r="AB36" s="83"/>
      <c r="AC36" s="97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1">
      <c r="A37" s="125" t="s">
        <v>67</v>
      </c>
      <c r="B37" s="120">
        <v>0.625</v>
      </c>
      <c r="C37" s="86" t="s">
        <v>71</v>
      </c>
      <c r="D37" s="82"/>
      <c r="E37" s="68"/>
      <c r="F37" s="72"/>
      <c r="G37" s="73" t="s">
        <v>1</v>
      </c>
      <c r="H37" s="72"/>
      <c r="I37" s="72"/>
      <c r="J37" s="82"/>
      <c r="K37" s="133" t="s">
        <v>73</v>
      </c>
      <c r="L37" s="102"/>
      <c r="M37" s="82"/>
      <c r="N37" s="68"/>
      <c r="O37" s="72"/>
      <c r="P37" s="73" t="s">
        <v>1</v>
      </c>
      <c r="Q37" s="72"/>
      <c r="R37" s="72"/>
      <c r="S37" s="82"/>
      <c r="T37" s="96"/>
      <c r="U37" s="101"/>
      <c r="V37" s="81"/>
      <c r="W37" s="4"/>
      <c r="X37" s="7"/>
      <c r="Y37" s="6" t="s">
        <v>1</v>
      </c>
      <c r="Z37" s="7"/>
      <c r="AA37" s="7"/>
      <c r="AB37" s="81"/>
      <c r="AC37" s="95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1">
      <c r="A38" s="126"/>
      <c r="B38" s="120"/>
      <c r="C38" s="86"/>
      <c r="D38" s="82"/>
      <c r="E38" s="84" t="s">
        <v>72</v>
      </c>
      <c r="F38" s="84"/>
      <c r="G38" s="84"/>
      <c r="H38" s="84"/>
      <c r="I38" s="84"/>
      <c r="J38" s="82"/>
      <c r="K38" s="133"/>
      <c r="L38" s="102"/>
      <c r="M38" s="82"/>
      <c r="N38" s="84"/>
      <c r="O38" s="84"/>
      <c r="P38" s="84"/>
      <c r="Q38" s="84"/>
      <c r="R38" s="84"/>
      <c r="S38" s="82"/>
      <c r="T38" s="96"/>
      <c r="U38" s="102"/>
      <c r="V38" s="82"/>
      <c r="W38" s="84"/>
      <c r="X38" s="84"/>
      <c r="Y38" s="84"/>
      <c r="Z38" s="84"/>
      <c r="AA38" s="84"/>
      <c r="AB38" s="82"/>
      <c r="AC38" s="96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1">
      <c r="A39" s="126"/>
      <c r="B39" s="120"/>
      <c r="C39" s="86"/>
      <c r="D39" s="82"/>
      <c r="E39" s="84"/>
      <c r="F39" s="84"/>
      <c r="G39" s="84"/>
      <c r="H39" s="84"/>
      <c r="I39" s="84"/>
      <c r="J39" s="82"/>
      <c r="K39" s="133"/>
      <c r="L39" s="102"/>
      <c r="M39" s="82"/>
      <c r="N39" s="84"/>
      <c r="O39" s="84"/>
      <c r="P39" s="84"/>
      <c r="Q39" s="84"/>
      <c r="R39" s="84"/>
      <c r="S39" s="82"/>
      <c r="T39" s="96"/>
      <c r="U39" s="102"/>
      <c r="V39" s="82"/>
      <c r="W39" s="84"/>
      <c r="X39" s="84"/>
      <c r="Y39" s="84"/>
      <c r="Z39" s="84"/>
      <c r="AA39" s="84"/>
      <c r="AB39" s="82"/>
      <c r="AC39" s="96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1">
      <c r="A40" s="140"/>
      <c r="B40" s="121"/>
      <c r="C40" s="87"/>
      <c r="D40" s="117"/>
      <c r="E40" s="9"/>
      <c r="F40" s="12"/>
      <c r="G40" s="11" t="s">
        <v>1</v>
      </c>
      <c r="H40" s="12"/>
      <c r="I40" s="12"/>
      <c r="J40" s="117"/>
      <c r="K40" s="143"/>
      <c r="L40" s="142"/>
      <c r="M40" s="117"/>
      <c r="N40" s="9"/>
      <c r="O40" s="12"/>
      <c r="P40" s="11" t="s">
        <v>1</v>
      </c>
      <c r="Q40" s="12"/>
      <c r="R40" s="12"/>
      <c r="S40" s="117"/>
      <c r="T40" s="139"/>
      <c r="U40" s="103"/>
      <c r="V40" s="83"/>
      <c r="W40" s="58"/>
      <c r="X40" s="59"/>
      <c r="Y40" s="60" t="s">
        <v>1</v>
      </c>
      <c r="Z40" s="59"/>
      <c r="AA40" s="59"/>
      <c r="AB40" s="83"/>
      <c r="AC40" s="97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1">
      <c r="A41" s="129" t="s">
        <v>68</v>
      </c>
      <c r="B41" s="119">
        <v>0.65277777777777779</v>
      </c>
      <c r="C41" s="86" t="s">
        <v>61</v>
      </c>
      <c r="D41" s="82"/>
      <c r="E41" s="68"/>
      <c r="F41" s="72"/>
      <c r="G41" s="73" t="s">
        <v>1</v>
      </c>
      <c r="H41" s="72"/>
      <c r="I41" s="72"/>
      <c r="J41" s="82"/>
      <c r="K41" s="133" t="s">
        <v>62</v>
      </c>
      <c r="L41" s="102"/>
      <c r="M41" s="82"/>
      <c r="N41" s="68"/>
      <c r="O41" s="72"/>
      <c r="P41" s="73" t="s">
        <v>1</v>
      </c>
      <c r="Q41" s="72"/>
      <c r="R41" s="72"/>
      <c r="S41" s="82"/>
      <c r="T41" s="96"/>
      <c r="U41" s="101"/>
      <c r="V41" s="81"/>
      <c r="W41" s="4"/>
      <c r="X41" s="7"/>
      <c r="Y41" s="6" t="s">
        <v>1</v>
      </c>
      <c r="Z41" s="7"/>
      <c r="AA41" s="7"/>
      <c r="AB41" s="81"/>
      <c r="AC41" s="95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1">
      <c r="A42" s="130"/>
      <c r="B42" s="120"/>
      <c r="C42" s="86"/>
      <c r="D42" s="82"/>
      <c r="E42" s="84" t="s">
        <v>71</v>
      </c>
      <c r="F42" s="84"/>
      <c r="G42" s="84"/>
      <c r="H42" s="84"/>
      <c r="I42" s="84"/>
      <c r="J42" s="82"/>
      <c r="K42" s="133"/>
      <c r="L42" s="102"/>
      <c r="M42" s="82"/>
      <c r="N42" s="84"/>
      <c r="O42" s="84"/>
      <c r="P42" s="84"/>
      <c r="Q42" s="84"/>
      <c r="R42" s="84"/>
      <c r="S42" s="82"/>
      <c r="T42" s="96"/>
      <c r="U42" s="102"/>
      <c r="V42" s="82"/>
      <c r="W42" s="84"/>
      <c r="X42" s="84"/>
      <c r="Y42" s="84"/>
      <c r="Z42" s="84"/>
      <c r="AA42" s="84"/>
      <c r="AB42" s="82"/>
      <c r="AC42" s="96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1">
      <c r="A43" s="130"/>
      <c r="B43" s="120"/>
      <c r="C43" s="86"/>
      <c r="D43" s="82"/>
      <c r="E43" s="84"/>
      <c r="F43" s="84"/>
      <c r="G43" s="84"/>
      <c r="H43" s="84"/>
      <c r="I43" s="84"/>
      <c r="J43" s="82"/>
      <c r="K43" s="133"/>
      <c r="L43" s="102"/>
      <c r="M43" s="82"/>
      <c r="N43" s="84"/>
      <c r="O43" s="84"/>
      <c r="P43" s="84"/>
      <c r="Q43" s="84"/>
      <c r="R43" s="84"/>
      <c r="S43" s="82"/>
      <c r="T43" s="96"/>
      <c r="U43" s="102"/>
      <c r="V43" s="82"/>
      <c r="W43" s="84"/>
      <c r="X43" s="84"/>
      <c r="Y43" s="84"/>
      <c r="Z43" s="84"/>
      <c r="AA43" s="84"/>
      <c r="AB43" s="82"/>
      <c r="AC43" s="96"/>
      <c r="AD43" s="48"/>
      <c r="AE43" s="48"/>
      <c r="AF43" s="48"/>
      <c r="AG43" s="48"/>
      <c r="AH43" s="48"/>
      <c r="AI43" s="48"/>
      <c r="AJ43" s="48"/>
      <c r="AK43" s="48"/>
      <c r="AL43" s="48"/>
    </row>
    <row r="44" spans="1:38" ht="15" customHeight="1" x14ac:dyDescent="0.1">
      <c r="A44" s="131"/>
      <c r="B44" s="121"/>
      <c r="C44" s="87"/>
      <c r="D44" s="117"/>
      <c r="E44" s="9"/>
      <c r="F44" s="12"/>
      <c r="G44" s="11" t="s">
        <v>1</v>
      </c>
      <c r="H44" s="12"/>
      <c r="I44" s="12"/>
      <c r="J44" s="117"/>
      <c r="K44" s="143"/>
      <c r="L44" s="142"/>
      <c r="M44" s="117"/>
      <c r="N44" s="9"/>
      <c r="O44" s="12"/>
      <c r="P44" s="11" t="s">
        <v>1</v>
      </c>
      <c r="Q44" s="12"/>
      <c r="R44" s="12"/>
      <c r="S44" s="117"/>
      <c r="T44" s="139"/>
      <c r="U44" s="103"/>
      <c r="V44" s="83"/>
      <c r="W44" s="58"/>
      <c r="X44" s="59"/>
      <c r="Y44" s="60" t="s">
        <v>1</v>
      </c>
      <c r="Z44" s="59"/>
      <c r="AA44" s="59"/>
      <c r="AB44" s="83"/>
      <c r="AC44" s="97"/>
      <c r="AD44" s="48"/>
      <c r="AE44" s="48"/>
      <c r="AF44" s="48"/>
      <c r="AG44" s="48"/>
      <c r="AH44" s="48"/>
      <c r="AI44" s="48"/>
      <c r="AJ44" s="48"/>
      <c r="AK44" s="48"/>
      <c r="AL44" s="48"/>
    </row>
    <row r="45" spans="1:38" ht="15" customHeight="1" x14ac:dyDescent="0.1">
      <c r="A45" s="129" t="s">
        <v>69</v>
      </c>
      <c r="B45" s="119">
        <v>0.68055555555555558</v>
      </c>
      <c r="C45" s="86" t="s">
        <v>72</v>
      </c>
      <c r="D45" s="82"/>
      <c r="E45" s="68"/>
      <c r="F45" s="72"/>
      <c r="G45" s="73" t="s">
        <v>1</v>
      </c>
      <c r="H45" s="72"/>
      <c r="I45" s="72"/>
      <c r="J45" s="82"/>
      <c r="K45" s="133" t="s">
        <v>74</v>
      </c>
      <c r="L45" s="102"/>
      <c r="M45" s="82"/>
      <c r="N45" s="68"/>
      <c r="O45" s="72"/>
      <c r="P45" s="73" t="s">
        <v>1</v>
      </c>
      <c r="Q45" s="72"/>
      <c r="R45" s="72"/>
      <c r="S45" s="82"/>
      <c r="T45" s="96"/>
      <c r="U45" s="101"/>
      <c r="V45" s="81"/>
      <c r="W45" s="4"/>
      <c r="X45" s="7"/>
      <c r="Y45" s="6" t="s">
        <v>1</v>
      </c>
      <c r="Z45" s="7"/>
      <c r="AA45" s="7"/>
      <c r="AB45" s="81"/>
      <c r="AC45" s="95"/>
      <c r="AD45" s="48"/>
      <c r="AE45" s="48"/>
      <c r="AF45" s="48"/>
      <c r="AG45" s="48"/>
      <c r="AH45" s="48"/>
      <c r="AI45" s="48"/>
      <c r="AJ45" s="48"/>
      <c r="AK45" s="48"/>
      <c r="AL45" s="48"/>
    </row>
    <row r="46" spans="1:38" ht="15" customHeight="1" x14ac:dyDescent="0.1">
      <c r="A46" s="130"/>
      <c r="B46" s="120"/>
      <c r="C46" s="86"/>
      <c r="D46" s="82"/>
      <c r="E46" s="84" t="s">
        <v>61</v>
      </c>
      <c r="F46" s="84"/>
      <c r="G46" s="84"/>
      <c r="H46" s="84"/>
      <c r="I46" s="84"/>
      <c r="J46" s="82"/>
      <c r="K46" s="133"/>
      <c r="L46" s="102"/>
      <c r="M46" s="82"/>
      <c r="N46" s="84"/>
      <c r="O46" s="84"/>
      <c r="P46" s="84"/>
      <c r="Q46" s="84"/>
      <c r="R46" s="84"/>
      <c r="S46" s="82"/>
      <c r="T46" s="96"/>
      <c r="U46" s="102"/>
      <c r="V46" s="82"/>
      <c r="W46" s="84"/>
      <c r="X46" s="84"/>
      <c r="Y46" s="84"/>
      <c r="Z46" s="84"/>
      <c r="AA46" s="84"/>
      <c r="AB46" s="82"/>
      <c r="AC46" s="96"/>
      <c r="AD46" s="48"/>
      <c r="AE46" s="48"/>
      <c r="AF46" s="48"/>
      <c r="AG46" s="48"/>
      <c r="AH46" s="48"/>
      <c r="AI46" s="48"/>
      <c r="AJ46" s="48"/>
      <c r="AK46" s="48"/>
      <c r="AL46" s="48"/>
    </row>
    <row r="47" spans="1:38" ht="15" customHeight="1" x14ac:dyDescent="0.1">
      <c r="A47" s="130"/>
      <c r="B47" s="120"/>
      <c r="C47" s="86"/>
      <c r="D47" s="82"/>
      <c r="E47" s="84"/>
      <c r="F47" s="84"/>
      <c r="G47" s="84"/>
      <c r="H47" s="84"/>
      <c r="I47" s="84"/>
      <c r="J47" s="82"/>
      <c r="K47" s="133"/>
      <c r="L47" s="102"/>
      <c r="M47" s="82"/>
      <c r="N47" s="84"/>
      <c r="O47" s="84"/>
      <c r="P47" s="84"/>
      <c r="Q47" s="84"/>
      <c r="R47" s="84"/>
      <c r="S47" s="82"/>
      <c r="T47" s="96"/>
      <c r="U47" s="102"/>
      <c r="V47" s="82"/>
      <c r="W47" s="84"/>
      <c r="X47" s="84"/>
      <c r="Y47" s="84"/>
      <c r="Z47" s="84"/>
      <c r="AA47" s="84"/>
      <c r="AB47" s="82"/>
      <c r="AC47" s="96"/>
      <c r="AD47" s="48"/>
      <c r="AE47" s="48"/>
      <c r="AF47" s="48"/>
      <c r="AG47" s="48"/>
      <c r="AH47" s="48"/>
      <c r="AI47" s="48"/>
      <c r="AJ47" s="48"/>
      <c r="AK47" s="48"/>
      <c r="AL47" s="48"/>
    </row>
    <row r="48" spans="1:38" ht="15" customHeight="1" x14ac:dyDescent="0.1">
      <c r="A48" s="131"/>
      <c r="B48" s="121"/>
      <c r="C48" s="87"/>
      <c r="D48" s="117"/>
      <c r="E48" s="9"/>
      <c r="F48" s="12"/>
      <c r="G48" s="11" t="s">
        <v>1</v>
      </c>
      <c r="H48" s="12"/>
      <c r="I48" s="12"/>
      <c r="J48" s="117"/>
      <c r="K48" s="143"/>
      <c r="L48" s="142"/>
      <c r="M48" s="117"/>
      <c r="N48" s="9"/>
      <c r="O48" s="12"/>
      <c r="P48" s="11" t="s">
        <v>1</v>
      </c>
      <c r="Q48" s="12"/>
      <c r="R48" s="12"/>
      <c r="S48" s="117"/>
      <c r="T48" s="139"/>
      <c r="U48" s="103"/>
      <c r="V48" s="83"/>
      <c r="W48" s="58"/>
      <c r="X48" s="59"/>
      <c r="Y48" s="60" t="s">
        <v>1</v>
      </c>
      <c r="Z48" s="59"/>
      <c r="AA48" s="59"/>
      <c r="AB48" s="83"/>
      <c r="AC48" s="97"/>
      <c r="AD48" s="48"/>
      <c r="AE48" s="48"/>
      <c r="AF48" s="48"/>
      <c r="AG48" s="48"/>
      <c r="AH48" s="48"/>
      <c r="AI48" s="48"/>
      <c r="AJ48" s="48"/>
      <c r="AK48" s="48"/>
      <c r="AL48" s="48"/>
    </row>
    <row r="49" spans="1:49" ht="15" customHeight="1" x14ac:dyDescent="0.1">
      <c r="A49" s="129" t="s">
        <v>70</v>
      </c>
      <c r="B49" s="119">
        <v>0.70833333333333337</v>
      </c>
      <c r="C49" s="86"/>
      <c r="D49" s="82"/>
      <c r="E49" s="68"/>
      <c r="F49" s="72"/>
      <c r="G49" s="73" t="s">
        <v>1</v>
      </c>
      <c r="H49" s="72"/>
      <c r="I49" s="72"/>
      <c r="J49" s="82"/>
      <c r="K49" s="133"/>
      <c r="L49" s="102"/>
      <c r="M49" s="82"/>
      <c r="N49" s="68"/>
      <c r="O49" s="72"/>
      <c r="P49" s="73" t="s">
        <v>1</v>
      </c>
      <c r="Q49" s="72"/>
      <c r="R49" s="72"/>
      <c r="S49" s="82"/>
      <c r="T49" s="96"/>
      <c r="U49" s="101"/>
      <c r="V49" s="81"/>
      <c r="W49" s="4"/>
      <c r="X49" s="7"/>
      <c r="Y49" s="6" t="s">
        <v>1</v>
      </c>
      <c r="Z49" s="7"/>
      <c r="AA49" s="7"/>
      <c r="AB49" s="81"/>
      <c r="AC49" s="95"/>
      <c r="AD49" s="48"/>
      <c r="AE49" s="48"/>
      <c r="AF49" s="48"/>
      <c r="AG49" s="48"/>
      <c r="AH49" s="48"/>
      <c r="AI49" s="48"/>
      <c r="AJ49" s="48"/>
      <c r="AK49" s="48"/>
      <c r="AL49" s="48"/>
    </row>
    <row r="50" spans="1:49" ht="15" customHeight="1" x14ac:dyDescent="0.1">
      <c r="A50" s="130"/>
      <c r="B50" s="120"/>
      <c r="C50" s="86"/>
      <c r="D50" s="82"/>
      <c r="E50" s="84"/>
      <c r="F50" s="84"/>
      <c r="G50" s="84"/>
      <c r="H50" s="84"/>
      <c r="I50" s="84"/>
      <c r="J50" s="82"/>
      <c r="K50" s="133"/>
      <c r="L50" s="102"/>
      <c r="M50" s="82"/>
      <c r="N50" s="84"/>
      <c r="O50" s="84"/>
      <c r="P50" s="84"/>
      <c r="Q50" s="84"/>
      <c r="R50" s="84"/>
      <c r="S50" s="82"/>
      <c r="T50" s="96"/>
      <c r="U50" s="102"/>
      <c r="V50" s="82"/>
      <c r="W50" s="84"/>
      <c r="X50" s="84"/>
      <c r="Y50" s="84"/>
      <c r="Z50" s="84"/>
      <c r="AA50" s="84"/>
      <c r="AB50" s="82"/>
      <c r="AC50" s="96"/>
      <c r="AD50" s="48"/>
      <c r="AE50" s="48"/>
      <c r="AF50" s="48"/>
      <c r="AG50" s="48"/>
      <c r="AH50" s="48"/>
      <c r="AI50" s="48"/>
      <c r="AJ50" s="48"/>
      <c r="AK50" s="48"/>
      <c r="AL50" s="48"/>
    </row>
    <row r="51" spans="1:49" ht="15" customHeight="1" x14ac:dyDescent="0.1">
      <c r="A51" s="130"/>
      <c r="B51" s="120"/>
      <c r="C51" s="86"/>
      <c r="D51" s="82"/>
      <c r="E51" s="84"/>
      <c r="F51" s="84"/>
      <c r="G51" s="84"/>
      <c r="H51" s="84"/>
      <c r="I51" s="84"/>
      <c r="J51" s="82"/>
      <c r="K51" s="133"/>
      <c r="L51" s="102"/>
      <c r="M51" s="82"/>
      <c r="N51" s="84"/>
      <c r="O51" s="84"/>
      <c r="P51" s="84"/>
      <c r="Q51" s="84"/>
      <c r="R51" s="84"/>
      <c r="S51" s="82"/>
      <c r="T51" s="96"/>
      <c r="U51" s="102"/>
      <c r="V51" s="82"/>
      <c r="W51" s="84"/>
      <c r="X51" s="84"/>
      <c r="Y51" s="84"/>
      <c r="Z51" s="84"/>
      <c r="AA51" s="84"/>
      <c r="AB51" s="82"/>
      <c r="AC51" s="96"/>
      <c r="AD51" s="48"/>
      <c r="AE51" s="48"/>
      <c r="AF51" s="48"/>
      <c r="AG51" s="48"/>
      <c r="AH51" s="48"/>
      <c r="AI51" s="48"/>
      <c r="AJ51" s="48"/>
      <c r="AK51" s="48"/>
      <c r="AL51" s="48"/>
    </row>
    <row r="52" spans="1:49" ht="15" customHeight="1" thickBot="1" x14ac:dyDescent="0.15">
      <c r="A52" s="137"/>
      <c r="B52" s="128"/>
      <c r="C52" s="144"/>
      <c r="D52" s="145"/>
      <c r="E52" s="74"/>
      <c r="F52" s="75"/>
      <c r="G52" s="76" t="s">
        <v>1</v>
      </c>
      <c r="H52" s="75"/>
      <c r="I52" s="75"/>
      <c r="J52" s="145"/>
      <c r="K52" s="146"/>
      <c r="L52" s="147"/>
      <c r="M52" s="145"/>
      <c r="N52" s="74"/>
      <c r="O52" s="75"/>
      <c r="P52" s="76" t="s">
        <v>1</v>
      </c>
      <c r="Q52" s="75"/>
      <c r="R52" s="75"/>
      <c r="S52" s="145"/>
      <c r="T52" s="148"/>
      <c r="U52" s="147"/>
      <c r="V52" s="145"/>
      <c r="W52" s="74"/>
      <c r="X52" s="75"/>
      <c r="Y52" s="76" t="s">
        <v>1</v>
      </c>
      <c r="Z52" s="75"/>
      <c r="AA52" s="75"/>
      <c r="AB52" s="145"/>
      <c r="AC52" s="148"/>
      <c r="AD52" s="48"/>
      <c r="AE52" s="48"/>
      <c r="AF52" s="48"/>
      <c r="AG52" s="48"/>
      <c r="AH52" s="48"/>
      <c r="AI52" s="48"/>
      <c r="AJ52" s="48"/>
      <c r="AK52" s="48"/>
      <c r="AL52" s="48"/>
    </row>
    <row r="53" spans="1:49" s="38" customFormat="1" ht="4.5" customHeight="1" x14ac:dyDescent="0.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</row>
    <row r="54" spans="1:49" ht="12" customHeight="1" x14ac:dyDescent="0.1">
      <c r="A54" s="66" t="s">
        <v>50</v>
      </c>
      <c r="B54" s="113" t="s">
        <v>56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50"/>
      <c r="AE54" s="50"/>
      <c r="AF54" s="50"/>
      <c r="AG54" s="50"/>
      <c r="AH54" s="50"/>
      <c r="AI54" s="50"/>
      <c r="AJ54" s="50"/>
      <c r="AK54" s="50"/>
      <c r="AL54" s="50"/>
    </row>
    <row r="55" spans="1:49" ht="12" x14ac:dyDescent="0.1">
      <c r="A55" s="66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50"/>
      <c r="AE55" s="50"/>
      <c r="AF55" s="50"/>
      <c r="AG55" s="50"/>
      <c r="AH55" s="50"/>
      <c r="AI55" s="50"/>
      <c r="AJ55" s="50"/>
      <c r="AK55" s="50"/>
      <c r="AL55" s="50"/>
    </row>
    <row r="56" spans="1:49" ht="12" x14ac:dyDescent="0.1">
      <c r="A56" s="66"/>
      <c r="B56" s="64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46"/>
      <c r="AE56" s="46"/>
      <c r="AF56" s="46"/>
      <c r="AG56" s="46"/>
      <c r="AH56" s="46"/>
      <c r="AI56" s="46"/>
      <c r="AJ56" s="46"/>
      <c r="AK56" s="46"/>
      <c r="AL56" s="46"/>
    </row>
    <row r="58" spans="1:49" ht="12" x14ac:dyDescent="0.1">
      <c r="A58" s="57" t="s">
        <v>31</v>
      </c>
    </row>
    <row r="59" spans="1:49" ht="12" x14ac:dyDescent="0.1">
      <c r="A59" s="54" t="s">
        <v>30</v>
      </c>
    </row>
    <row r="60" spans="1:49" ht="12.75" thickBot="1" x14ac:dyDescent="0.15">
      <c r="C60" s="123" t="s">
        <v>32</v>
      </c>
      <c r="D60" s="123"/>
      <c r="E60" s="123"/>
      <c r="F60" s="123" t="s">
        <v>35</v>
      </c>
      <c r="G60" s="123"/>
      <c r="H60" s="123"/>
      <c r="I60" s="123"/>
      <c r="J60" s="123" t="s">
        <v>32</v>
      </c>
      <c r="K60" s="123"/>
      <c r="L60" s="123" t="s">
        <v>32</v>
      </c>
      <c r="M60" s="123"/>
      <c r="N60" s="123"/>
      <c r="O60" s="123" t="s">
        <v>35</v>
      </c>
      <c r="P60" s="123"/>
      <c r="Q60" s="123"/>
      <c r="R60" s="123"/>
      <c r="S60" s="123" t="s">
        <v>32</v>
      </c>
      <c r="T60" s="123"/>
      <c r="U60" s="123" t="s">
        <v>32</v>
      </c>
      <c r="V60" s="123"/>
      <c r="W60" s="123"/>
      <c r="X60" s="123" t="s">
        <v>35</v>
      </c>
      <c r="Y60" s="123"/>
      <c r="Z60" s="123"/>
      <c r="AA60" s="123"/>
      <c r="AB60" s="123" t="s">
        <v>32</v>
      </c>
      <c r="AC60" s="123"/>
      <c r="AD60" s="49"/>
      <c r="AE60" s="49"/>
      <c r="AF60" s="49"/>
      <c r="AG60" s="49"/>
      <c r="AH60" s="49"/>
      <c r="AI60" s="49"/>
      <c r="AJ60" s="49"/>
      <c r="AK60" s="49"/>
      <c r="AL60" s="49"/>
      <c r="AM60" s="122" t="s">
        <v>33</v>
      </c>
      <c r="AN60" s="122"/>
      <c r="AO60" s="122"/>
      <c r="AP60" s="122" t="s">
        <v>34</v>
      </c>
      <c r="AQ60" s="122"/>
      <c r="AR60" s="1" t="s">
        <v>37</v>
      </c>
      <c r="AT60" s="124" t="s">
        <v>38</v>
      </c>
      <c r="AU60" s="124"/>
      <c r="AV60" s="122" t="s">
        <v>36</v>
      </c>
      <c r="AW60" s="122"/>
    </row>
    <row r="61" spans="1:49" ht="12.75" thickBot="1" x14ac:dyDescent="0.15">
      <c r="A61" s="109" t="str">
        <f>AO10</f>
        <v>折尾</v>
      </c>
      <c r="B61" s="109"/>
      <c r="C61" s="109">
        <f>COUNTIF(U5:U52,A61)</f>
        <v>0</v>
      </c>
      <c r="D61" s="109"/>
      <c r="E61" s="109"/>
      <c r="F61" s="109">
        <f>COUNTIF(W5:W52,A61)</f>
        <v>0</v>
      </c>
      <c r="G61" s="109"/>
      <c r="H61" s="109"/>
      <c r="I61" s="109"/>
      <c r="J61" s="109">
        <f>COUNTIF(AC5:AC52,A61)</f>
        <v>0</v>
      </c>
      <c r="K61" s="109"/>
      <c r="L61" s="109">
        <f>COUNTIF(C5:C48,A61)</f>
        <v>3</v>
      </c>
      <c r="M61" s="109"/>
      <c r="N61" s="109"/>
      <c r="O61" s="109">
        <f>COUNTIF(E5:E48,A61)</f>
        <v>2</v>
      </c>
      <c r="P61" s="109"/>
      <c r="Q61" s="109"/>
      <c r="R61" s="109"/>
      <c r="S61" s="109">
        <f>COUNTIF(K5:K48,A61)</f>
        <v>0</v>
      </c>
      <c r="T61" s="109"/>
      <c r="U61" s="109">
        <f>COUNTIF(L5:L52,A61)</f>
        <v>2</v>
      </c>
      <c r="V61" s="109"/>
      <c r="W61" s="109"/>
      <c r="X61" s="109">
        <f>COUNTIF(N5:N52,A61)</f>
        <v>1</v>
      </c>
      <c r="Y61" s="109"/>
      <c r="Z61" s="109"/>
      <c r="AA61" s="109"/>
      <c r="AB61" s="109">
        <f>COUNTIF(T5:T52,A61)</f>
        <v>0</v>
      </c>
      <c r="AC61" s="109"/>
      <c r="AD61" s="49"/>
      <c r="AE61" s="49"/>
      <c r="AF61" s="49"/>
      <c r="AG61" s="49"/>
      <c r="AH61" s="49"/>
      <c r="AI61" s="49"/>
      <c r="AJ61" s="49"/>
      <c r="AK61" s="49"/>
      <c r="AL61" s="49"/>
      <c r="AM61" s="110" t="e">
        <f>C61+J61+L61+S61+U61+AB61+#REF!+#REF!</f>
        <v>#REF!</v>
      </c>
      <c r="AN61" s="112"/>
      <c r="AO61" s="111"/>
      <c r="AP61" s="110" t="e">
        <f>F61+O61+X61+#REF!</f>
        <v>#REF!</v>
      </c>
      <c r="AQ61" s="111"/>
      <c r="AR61" s="108"/>
      <c r="AS61" s="107"/>
      <c r="AT61" s="106"/>
      <c r="AU61" s="107"/>
      <c r="AV61" s="110" t="e">
        <f t="shared" ref="AV61:AV68" si="1">AM61+AR61-AT61</f>
        <v>#REF!</v>
      </c>
      <c r="AW61" s="111"/>
    </row>
    <row r="62" spans="1:49" ht="12.75" thickBot="1" x14ac:dyDescent="0.15">
      <c r="A62" s="109" t="str">
        <f>AP10</f>
        <v>湯川</v>
      </c>
      <c r="B62" s="109"/>
      <c r="C62" s="109">
        <f>COUNTIF(U5:U52,A62)</f>
        <v>0</v>
      </c>
      <c r="D62" s="109"/>
      <c r="E62" s="109"/>
      <c r="F62" s="109">
        <f>COUNTIF(W5:W52,A62)</f>
        <v>0</v>
      </c>
      <c r="G62" s="109"/>
      <c r="H62" s="109"/>
      <c r="I62" s="109"/>
      <c r="J62" s="109">
        <f>COUNTIF(AC5:AC52,A62)</f>
        <v>0</v>
      </c>
      <c r="K62" s="109"/>
      <c r="L62" s="109">
        <f>COUNTIF(C5:C48,A62)</f>
        <v>3</v>
      </c>
      <c r="M62" s="109"/>
      <c r="N62" s="109"/>
      <c r="O62" s="109">
        <f>COUNTIF(E5:E48,A62)</f>
        <v>2</v>
      </c>
      <c r="P62" s="109"/>
      <c r="Q62" s="109"/>
      <c r="R62" s="109"/>
      <c r="S62" s="109">
        <f>COUNTIF(K5:K48,A62)</f>
        <v>0</v>
      </c>
      <c r="T62" s="109"/>
      <c r="U62" s="109">
        <f>COUNTIF(L5:L52,A62)</f>
        <v>1</v>
      </c>
      <c r="V62" s="109"/>
      <c r="W62" s="109"/>
      <c r="X62" s="109">
        <f>COUNTIF(N5:N52,A62)</f>
        <v>1</v>
      </c>
      <c r="Y62" s="109"/>
      <c r="Z62" s="109"/>
      <c r="AA62" s="109"/>
      <c r="AB62" s="109">
        <f>COUNTIF(T5:T52,A62)</f>
        <v>1</v>
      </c>
      <c r="AC62" s="109"/>
      <c r="AD62" s="49"/>
      <c r="AE62" s="49"/>
      <c r="AF62" s="49"/>
      <c r="AG62" s="49"/>
      <c r="AH62" s="49"/>
      <c r="AI62" s="49"/>
      <c r="AJ62" s="49"/>
      <c r="AK62" s="49"/>
      <c r="AL62" s="49"/>
      <c r="AM62" s="110" t="e">
        <f>C62+J62+L62+S62+U62+AB62+#REF!+#REF!</f>
        <v>#REF!</v>
      </c>
      <c r="AN62" s="112"/>
      <c r="AO62" s="111"/>
      <c r="AP62" s="110" t="e">
        <f>F62+O62+X62+#REF!</f>
        <v>#REF!</v>
      </c>
      <c r="AQ62" s="111"/>
      <c r="AR62" s="108"/>
      <c r="AS62" s="107"/>
      <c r="AT62" s="106"/>
      <c r="AU62" s="107"/>
      <c r="AV62" s="110" t="e">
        <f t="shared" si="1"/>
        <v>#REF!</v>
      </c>
      <c r="AW62" s="111"/>
    </row>
    <row r="63" spans="1:49" ht="12.75" thickBot="1" x14ac:dyDescent="0.15">
      <c r="A63" s="109" t="str">
        <f>AQ10</f>
        <v>ひびき</v>
      </c>
      <c r="B63" s="109"/>
      <c r="C63" s="109">
        <f>COUNTIF(U5:U52,A63)</f>
        <v>0</v>
      </c>
      <c r="D63" s="109"/>
      <c r="E63" s="109"/>
      <c r="F63" s="109">
        <f>COUNTIF(W5:W52,A63)</f>
        <v>0</v>
      </c>
      <c r="G63" s="109"/>
      <c r="H63" s="109"/>
      <c r="I63" s="109"/>
      <c r="J63" s="109">
        <f>COUNTIF(AC5:AC52,A63)</f>
        <v>0</v>
      </c>
      <c r="K63" s="109"/>
      <c r="L63" s="109">
        <f>COUNTIF(C5:C48,A63)</f>
        <v>3</v>
      </c>
      <c r="M63" s="109"/>
      <c r="N63" s="109"/>
      <c r="O63" s="109">
        <f>COUNTIF(E5:E48,A63)</f>
        <v>2</v>
      </c>
      <c r="P63" s="109"/>
      <c r="Q63" s="109"/>
      <c r="R63" s="109"/>
      <c r="S63" s="109">
        <f>COUNTIF(K5:K48,A63)</f>
        <v>0</v>
      </c>
      <c r="T63" s="109"/>
      <c r="U63" s="109">
        <f>COUNTIF(L5:L52,A63)</f>
        <v>0</v>
      </c>
      <c r="V63" s="109"/>
      <c r="W63" s="109"/>
      <c r="X63" s="109">
        <f>COUNTIF(N5:N52,A63)</f>
        <v>1</v>
      </c>
      <c r="Y63" s="109"/>
      <c r="Z63" s="109"/>
      <c r="AA63" s="109"/>
      <c r="AB63" s="109">
        <f>COUNTIF(T5:T52,A63)</f>
        <v>2</v>
      </c>
      <c r="AC63" s="109"/>
      <c r="AD63" s="49"/>
      <c r="AE63" s="49"/>
      <c r="AF63" s="49"/>
      <c r="AG63" s="49"/>
      <c r="AH63" s="49"/>
      <c r="AI63" s="49"/>
      <c r="AJ63" s="49"/>
      <c r="AK63" s="49"/>
      <c r="AL63" s="49"/>
      <c r="AM63" s="110" t="e">
        <f>C63+J63+L63+S63+U63+AB63+#REF!+#REF!</f>
        <v>#REF!</v>
      </c>
      <c r="AN63" s="112"/>
      <c r="AO63" s="111"/>
      <c r="AP63" s="110" t="e">
        <f>F63+O63+X63+#REF!</f>
        <v>#REF!</v>
      </c>
      <c r="AQ63" s="111"/>
      <c r="AR63" s="108"/>
      <c r="AS63" s="107"/>
      <c r="AT63" s="106"/>
      <c r="AU63" s="107"/>
      <c r="AV63" s="110" t="e">
        <f t="shared" si="1"/>
        <v>#REF!</v>
      </c>
      <c r="AW63" s="111"/>
    </row>
    <row r="64" spans="1:49" ht="12.75" thickBot="1" x14ac:dyDescent="0.15">
      <c r="A64" s="109" t="str">
        <f>AR10</f>
        <v>ギラヴァンツ</v>
      </c>
      <c r="B64" s="109"/>
      <c r="C64" s="109">
        <f>COUNTIF(U5:U52,A64)</f>
        <v>0</v>
      </c>
      <c r="D64" s="109"/>
      <c r="E64" s="109"/>
      <c r="F64" s="109">
        <f>COUNTIF(W5:W52,A64)</f>
        <v>0</v>
      </c>
      <c r="G64" s="109"/>
      <c r="H64" s="109"/>
      <c r="I64" s="109"/>
      <c r="J64" s="109">
        <f>COUNTIF(AC5:AC52,A64)</f>
        <v>0</v>
      </c>
      <c r="K64" s="109"/>
      <c r="L64" s="109">
        <f>COUNTIF(C5:C48,A64)</f>
        <v>0</v>
      </c>
      <c r="M64" s="109"/>
      <c r="N64" s="109"/>
      <c r="O64" s="109">
        <f>COUNTIF(E5:E48,A64)</f>
        <v>1</v>
      </c>
      <c r="P64" s="109"/>
      <c r="Q64" s="109"/>
      <c r="R64" s="109"/>
      <c r="S64" s="109">
        <f>COUNTIF(K5:K48,A64)</f>
        <v>3</v>
      </c>
      <c r="T64" s="109"/>
      <c r="U64" s="109">
        <f>COUNTIF(L5:L52,A64)</f>
        <v>2</v>
      </c>
      <c r="V64" s="109"/>
      <c r="W64" s="109"/>
      <c r="X64" s="109">
        <f>COUNTIF(N5:N52,A64)</f>
        <v>1</v>
      </c>
      <c r="Y64" s="109"/>
      <c r="Z64" s="109"/>
      <c r="AA64" s="109"/>
      <c r="AB64" s="109">
        <f>COUNTIF(T5:T52,A64)</f>
        <v>0</v>
      </c>
      <c r="AC64" s="109"/>
      <c r="AD64" s="49"/>
      <c r="AE64" s="49"/>
      <c r="AF64" s="49"/>
      <c r="AG64" s="49"/>
      <c r="AH64" s="49"/>
      <c r="AI64" s="49"/>
      <c r="AJ64" s="49"/>
      <c r="AK64" s="49"/>
      <c r="AL64" s="49"/>
      <c r="AM64" s="110" t="e">
        <f>C64+J64+L64+S64+U64+AB64+#REF!+#REF!</f>
        <v>#REF!</v>
      </c>
      <c r="AN64" s="112"/>
      <c r="AO64" s="111"/>
      <c r="AP64" s="110" t="e">
        <f>F64+O64+X64+#REF!</f>
        <v>#REF!</v>
      </c>
      <c r="AQ64" s="111"/>
      <c r="AR64" s="108"/>
      <c r="AS64" s="107"/>
      <c r="AT64" s="106"/>
      <c r="AU64" s="107"/>
      <c r="AV64" s="110" t="e">
        <f t="shared" si="1"/>
        <v>#REF!</v>
      </c>
      <c r="AW64" s="111"/>
    </row>
    <row r="65" spans="1:49" ht="12.75" thickBot="1" x14ac:dyDescent="0.15">
      <c r="A65" s="109" t="str">
        <f>AS10</f>
        <v>花尾</v>
      </c>
      <c r="B65" s="109"/>
      <c r="C65" s="109">
        <f>COUNTIF(U5:U52,A65)</f>
        <v>0</v>
      </c>
      <c r="D65" s="109"/>
      <c r="E65" s="109"/>
      <c r="F65" s="109">
        <f>COUNTIF(W5:W52,A65)</f>
        <v>0</v>
      </c>
      <c r="G65" s="109"/>
      <c r="H65" s="109"/>
      <c r="I65" s="109"/>
      <c r="J65" s="109">
        <f>COUNTIF(AC5:AC52,A65)</f>
        <v>0</v>
      </c>
      <c r="K65" s="109"/>
      <c r="L65" s="109">
        <f>COUNTIF(C5:C48,A65)</f>
        <v>0</v>
      </c>
      <c r="M65" s="109"/>
      <c r="N65" s="109"/>
      <c r="O65" s="109">
        <f>COUNTIF(E5:E48,A65)</f>
        <v>1</v>
      </c>
      <c r="P65" s="109"/>
      <c r="Q65" s="109"/>
      <c r="R65" s="109"/>
      <c r="S65" s="109">
        <f>COUNTIF(K5:K48,A65)</f>
        <v>3</v>
      </c>
      <c r="T65" s="109"/>
      <c r="U65" s="109">
        <f>COUNTIF(L5:L52,A65)</f>
        <v>1</v>
      </c>
      <c r="V65" s="109"/>
      <c r="W65" s="109"/>
      <c r="X65" s="109">
        <f>COUNTIF(N5:N52,A65)</f>
        <v>1</v>
      </c>
      <c r="Y65" s="109"/>
      <c r="Z65" s="109"/>
      <c r="AA65" s="109"/>
      <c r="AB65" s="109">
        <f>COUNTIF(T5:T52,A65)</f>
        <v>1</v>
      </c>
      <c r="AC65" s="109"/>
      <c r="AD65" s="49"/>
      <c r="AE65" s="49"/>
      <c r="AF65" s="49"/>
      <c r="AG65" s="49"/>
      <c r="AH65" s="49"/>
      <c r="AI65" s="49"/>
      <c r="AJ65" s="49"/>
      <c r="AK65" s="49"/>
      <c r="AL65" s="49"/>
      <c r="AM65" s="110" t="e">
        <f>C65+J65+L65+S65+U65+AB65+#REF!+#REF!</f>
        <v>#REF!</v>
      </c>
      <c r="AN65" s="112"/>
      <c r="AO65" s="111"/>
      <c r="AP65" s="110" t="e">
        <f>F65+O65+X65+#REF!</f>
        <v>#REF!</v>
      </c>
      <c r="AQ65" s="111"/>
      <c r="AR65" s="108"/>
      <c r="AS65" s="107"/>
      <c r="AT65" s="106"/>
      <c r="AU65" s="107"/>
      <c r="AV65" s="110" t="e">
        <f t="shared" si="1"/>
        <v>#REF!</v>
      </c>
      <c r="AW65" s="111"/>
    </row>
    <row r="66" spans="1:49" ht="12.75" thickBot="1" x14ac:dyDescent="0.15">
      <c r="A66" s="109" t="str">
        <f>AT10</f>
        <v>小倉南S</v>
      </c>
      <c r="B66" s="109"/>
      <c r="C66" s="109">
        <f>COUNTIF(U5:U52,A66)</f>
        <v>0</v>
      </c>
      <c r="D66" s="109"/>
      <c r="E66" s="109"/>
      <c r="F66" s="109">
        <f>COUNTIF(W5:W52,A66)</f>
        <v>0</v>
      </c>
      <c r="G66" s="109"/>
      <c r="H66" s="109"/>
      <c r="I66" s="109"/>
      <c r="J66" s="109">
        <f>COUNTIF(AC5:AC52,A66)</f>
        <v>0</v>
      </c>
      <c r="K66" s="109"/>
      <c r="L66" s="109">
        <f>COUNTIF(C5:C48,A66)</f>
        <v>0</v>
      </c>
      <c r="M66" s="109"/>
      <c r="N66" s="109"/>
      <c r="O66" s="109">
        <f>COUNTIF(E5:E48,A66)</f>
        <v>1</v>
      </c>
      <c r="P66" s="109"/>
      <c r="Q66" s="109"/>
      <c r="R66" s="109"/>
      <c r="S66" s="109">
        <f>COUNTIF(K5:K48,A66)</f>
        <v>3</v>
      </c>
      <c r="T66" s="109"/>
      <c r="U66" s="109">
        <f>COUNTIF(L5:L52,A66)</f>
        <v>0</v>
      </c>
      <c r="V66" s="109"/>
      <c r="W66" s="109"/>
      <c r="X66" s="109">
        <f>COUNTIF(N5:N52,A66)</f>
        <v>1</v>
      </c>
      <c r="Y66" s="109"/>
      <c r="Z66" s="109"/>
      <c r="AA66" s="109"/>
      <c r="AB66" s="109">
        <f>COUNTIF(T5:T52,A66)</f>
        <v>2</v>
      </c>
      <c r="AC66" s="109"/>
      <c r="AD66" s="49"/>
      <c r="AE66" s="49"/>
      <c r="AF66" s="49"/>
      <c r="AG66" s="49"/>
      <c r="AH66" s="49"/>
      <c r="AI66" s="49"/>
      <c r="AJ66" s="49"/>
      <c r="AK66" s="49"/>
      <c r="AL66" s="49"/>
      <c r="AM66" s="110" t="e">
        <f>C66+J66+L66+S66+U66+AB66+#REF!+#REF!</f>
        <v>#REF!</v>
      </c>
      <c r="AN66" s="112"/>
      <c r="AO66" s="111"/>
      <c r="AP66" s="110" t="e">
        <f>F66+O66+X66+#REF!</f>
        <v>#REF!</v>
      </c>
      <c r="AQ66" s="111"/>
      <c r="AR66" s="108"/>
      <c r="AS66" s="107"/>
      <c r="AT66" s="106"/>
      <c r="AU66" s="107"/>
      <c r="AV66" s="110" t="e">
        <f t="shared" si="1"/>
        <v>#REF!</v>
      </c>
      <c r="AW66" s="111"/>
    </row>
    <row r="67" spans="1:49" ht="12.75" thickBot="1" x14ac:dyDescent="0.15">
      <c r="A67" s="109">
        <f>AU10</f>
        <v>0</v>
      </c>
      <c r="B67" s="109"/>
      <c r="C67" s="109">
        <f>COUNTIF(U5:U52,A67)</f>
        <v>0</v>
      </c>
      <c r="D67" s="109"/>
      <c r="E67" s="109"/>
      <c r="F67" s="109">
        <f>COUNTIF(W5:W52,A67)</f>
        <v>0</v>
      </c>
      <c r="G67" s="109"/>
      <c r="H67" s="109"/>
      <c r="I67" s="109"/>
      <c r="J67" s="109">
        <f>COUNTIF(AC5:AC52,A67)</f>
        <v>0</v>
      </c>
      <c r="K67" s="109"/>
      <c r="L67" s="109">
        <f>COUNTIF(C5:C48,A67)</f>
        <v>0</v>
      </c>
      <c r="M67" s="109"/>
      <c r="N67" s="109"/>
      <c r="O67" s="109">
        <f>COUNTIF(E5:E48,A67)</f>
        <v>0</v>
      </c>
      <c r="P67" s="109"/>
      <c r="Q67" s="109"/>
      <c r="R67" s="109"/>
      <c r="S67" s="109">
        <f>COUNTIF(K5:K48,A67)</f>
        <v>0</v>
      </c>
      <c r="T67" s="109"/>
      <c r="U67" s="109">
        <f>COUNTIF(L5:L52,A67)</f>
        <v>0</v>
      </c>
      <c r="V67" s="109"/>
      <c r="W67" s="109"/>
      <c r="X67" s="109">
        <f>COUNTIF(N5:N52,A67)</f>
        <v>0</v>
      </c>
      <c r="Y67" s="109"/>
      <c r="Z67" s="109"/>
      <c r="AA67" s="109"/>
      <c r="AB67" s="109">
        <f>COUNTIF(T5:T52,A67)</f>
        <v>0</v>
      </c>
      <c r="AC67" s="109"/>
      <c r="AD67" s="49"/>
      <c r="AE67" s="49"/>
      <c r="AF67" s="49"/>
      <c r="AG67" s="49"/>
      <c r="AH67" s="49"/>
      <c r="AI67" s="49"/>
      <c r="AJ67" s="49"/>
      <c r="AK67" s="49"/>
      <c r="AL67" s="49"/>
      <c r="AM67" s="110" t="e">
        <f>C67+J67+L67+S67+U67+AB67+#REF!+#REF!</f>
        <v>#REF!</v>
      </c>
      <c r="AN67" s="112"/>
      <c r="AO67" s="111"/>
      <c r="AP67" s="110" t="e">
        <f>F67+O67+X67+#REF!</f>
        <v>#REF!</v>
      </c>
      <c r="AQ67" s="111"/>
      <c r="AR67" s="108"/>
      <c r="AS67" s="107"/>
      <c r="AT67" s="106"/>
      <c r="AU67" s="107"/>
      <c r="AV67" s="110" t="e">
        <f t="shared" si="1"/>
        <v>#REF!</v>
      </c>
      <c r="AW67" s="111"/>
    </row>
    <row r="68" spans="1:49" ht="12.75" thickBot="1" x14ac:dyDescent="0.15">
      <c r="A68" s="109">
        <f>AV10</f>
        <v>0</v>
      </c>
      <c r="B68" s="109"/>
      <c r="C68" s="109">
        <f>COUNTIF(U5:U52,A68)</f>
        <v>0</v>
      </c>
      <c r="D68" s="109"/>
      <c r="E68" s="109"/>
      <c r="F68" s="109">
        <f>COUNTIF(W5:W52,A68)</f>
        <v>0</v>
      </c>
      <c r="G68" s="109"/>
      <c r="H68" s="109"/>
      <c r="I68" s="109"/>
      <c r="J68" s="109">
        <f>COUNTIF(AC5:AC52,A68)</f>
        <v>0</v>
      </c>
      <c r="K68" s="109"/>
      <c r="L68" s="109">
        <f>COUNTIF(C5:C48,A68)</f>
        <v>0</v>
      </c>
      <c r="M68" s="109"/>
      <c r="N68" s="109"/>
      <c r="O68" s="109">
        <f>COUNTIF(E5:E48,A68)</f>
        <v>0</v>
      </c>
      <c r="P68" s="109"/>
      <c r="Q68" s="109"/>
      <c r="R68" s="109"/>
      <c r="S68" s="109">
        <f>COUNTIF(K5:K48,A68)</f>
        <v>0</v>
      </c>
      <c r="T68" s="109"/>
      <c r="U68" s="109">
        <f>COUNTIF(L5:L52,A68)</f>
        <v>0</v>
      </c>
      <c r="V68" s="109"/>
      <c r="W68" s="109"/>
      <c r="X68" s="109">
        <f>COUNTIF(N5:N52,A68)</f>
        <v>0</v>
      </c>
      <c r="Y68" s="109"/>
      <c r="Z68" s="109"/>
      <c r="AA68" s="109"/>
      <c r="AB68" s="109">
        <f>COUNTIF(T5:T52,A68)</f>
        <v>0</v>
      </c>
      <c r="AC68" s="109"/>
      <c r="AD68" s="49"/>
      <c r="AE68" s="49"/>
      <c r="AF68" s="49"/>
      <c r="AG68" s="49"/>
      <c r="AH68" s="49"/>
      <c r="AI68" s="49"/>
      <c r="AJ68" s="49"/>
      <c r="AK68" s="49"/>
      <c r="AL68" s="49"/>
      <c r="AM68" s="110" t="e">
        <f>C68+J68+L68+S68+U68+AB68+#REF!+#REF!</f>
        <v>#REF!</v>
      </c>
      <c r="AN68" s="112"/>
      <c r="AO68" s="111"/>
      <c r="AP68" s="110" t="e">
        <f>F68+O68+X68+#REF!</f>
        <v>#REF!</v>
      </c>
      <c r="AQ68" s="111"/>
      <c r="AR68" s="108"/>
      <c r="AS68" s="107"/>
      <c r="AT68" s="106"/>
      <c r="AU68" s="107"/>
      <c r="AV68" s="110" t="e">
        <f t="shared" si="1"/>
        <v>#REF!</v>
      </c>
      <c r="AW68" s="111"/>
    </row>
  </sheetData>
  <mergeCells count="401">
    <mergeCell ref="N26:R26"/>
    <mergeCell ref="L25:L28"/>
    <mergeCell ref="M25:M28"/>
    <mergeCell ref="N30:R30"/>
    <mergeCell ref="S25:S28"/>
    <mergeCell ref="T25:T28"/>
    <mergeCell ref="N22:R22"/>
    <mergeCell ref="S21:S24"/>
    <mergeCell ref="T21:T24"/>
    <mergeCell ref="L21:L24"/>
    <mergeCell ref="M21:M24"/>
    <mergeCell ref="L29:L32"/>
    <mergeCell ref="M29:M32"/>
    <mergeCell ref="N27:R27"/>
    <mergeCell ref="E31:I31"/>
    <mergeCell ref="E35:I35"/>
    <mergeCell ref="W27:AA27"/>
    <mergeCell ref="W31:AA31"/>
    <mergeCell ref="W35:AA35"/>
    <mergeCell ref="N31:R31"/>
    <mergeCell ref="S29:S32"/>
    <mergeCell ref="T29:T32"/>
    <mergeCell ref="A1:B1"/>
    <mergeCell ref="AR3:AZ3"/>
    <mergeCell ref="N7:R7"/>
    <mergeCell ref="W11:AA11"/>
    <mergeCell ref="W15:AA15"/>
    <mergeCell ref="E11:I11"/>
    <mergeCell ref="E15:I15"/>
    <mergeCell ref="N10:R10"/>
    <mergeCell ref="L3:T3"/>
    <mergeCell ref="L4:T4"/>
    <mergeCell ref="AZ10:AZ13"/>
    <mergeCell ref="AO10:AO13"/>
    <mergeCell ref="AP10:AP13"/>
    <mergeCell ref="AQ10:AQ13"/>
    <mergeCell ref="AR10:AR13"/>
    <mergeCell ref="AS10:AS13"/>
    <mergeCell ref="AT10:AT13"/>
    <mergeCell ref="AU10:AU13"/>
    <mergeCell ref="AV10:AV13"/>
    <mergeCell ref="AW10:AW13"/>
    <mergeCell ref="AX10:AX13"/>
    <mergeCell ref="AY10:AY13"/>
    <mergeCell ref="S5:S8"/>
    <mergeCell ref="T5:T8"/>
    <mergeCell ref="U49:U52"/>
    <mergeCell ref="V49:V52"/>
    <mergeCell ref="AB49:AB52"/>
    <mergeCell ref="AC49:AC52"/>
    <mergeCell ref="D45:D48"/>
    <mergeCell ref="E51:I51"/>
    <mergeCell ref="AB45:AB48"/>
    <mergeCell ref="AC45:AC48"/>
    <mergeCell ref="W46:AA46"/>
    <mergeCell ref="L45:L48"/>
    <mergeCell ref="M45:M48"/>
    <mergeCell ref="T45:T48"/>
    <mergeCell ref="N46:R46"/>
    <mergeCell ref="N47:R47"/>
    <mergeCell ref="W47:AA47"/>
    <mergeCell ref="N50:R50"/>
    <mergeCell ref="L49:L52"/>
    <mergeCell ref="M49:M52"/>
    <mergeCell ref="S49:S52"/>
    <mergeCell ref="T49:T52"/>
    <mergeCell ref="W51:AA51"/>
    <mergeCell ref="N51:R51"/>
    <mergeCell ref="W50:AA50"/>
    <mergeCell ref="L37:L40"/>
    <mergeCell ref="M37:M40"/>
    <mergeCell ref="N35:R35"/>
    <mergeCell ref="N42:R42"/>
    <mergeCell ref="L41:L44"/>
    <mergeCell ref="M41:M44"/>
    <mergeCell ref="S41:S44"/>
    <mergeCell ref="T41:T44"/>
    <mergeCell ref="V41:V44"/>
    <mergeCell ref="C49:C52"/>
    <mergeCell ref="D49:D52"/>
    <mergeCell ref="J49:J52"/>
    <mergeCell ref="K49:K52"/>
    <mergeCell ref="E50:I50"/>
    <mergeCell ref="C45:C48"/>
    <mergeCell ref="C41:C44"/>
    <mergeCell ref="D41:D44"/>
    <mergeCell ref="J41:J44"/>
    <mergeCell ref="K41:K44"/>
    <mergeCell ref="E42:I42"/>
    <mergeCell ref="E47:I47"/>
    <mergeCell ref="J45:J48"/>
    <mergeCell ref="K45:K48"/>
    <mergeCell ref="E46:I46"/>
    <mergeCell ref="E43:I43"/>
    <mergeCell ref="U3:AC3"/>
    <mergeCell ref="U4:AC4"/>
    <mergeCell ref="T13:T16"/>
    <mergeCell ref="N15:R15"/>
    <mergeCell ref="D37:D40"/>
    <mergeCell ref="J37:J40"/>
    <mergeCell ref="K37:K40"/>
    <mergeCell ref="E38:I38"/>
    <mergeCell ref="D33:D36"/>
    <mergeCell ref="J33:J36"/>
    <mergeCell ref="S37:S40"/>
    <mergeCell ref="T37:T40"/>
    <mergeCell ref="N34:R34"/>
    <mergeCell ref="L33:L36"/>
    <mergeCell ref="M33:M36"/>
    <mergeCell ref="S33:S36"/>
    <mergeCell ref="M13:M16"/>
    <mergeCell ref="V17:V20"/>
    <mergeCell ref="S13:S16"/>
    <mergeCell ref="N6:R6"/>
    <mergeCell ref="L5:L8"/>
    <mergeCell ref="M5:M8"/>
    <mergeCell ref="T33:T36"/>
    <mergeCell ref="N39:R39"/>
    <mergeCell ref="AC5:AC8"/>
    <mergeCell ref="AC37:AC40"/>
    <mergeCell ref="V5:V8"/>
    <mergeCell ref="AB5:AB8"/>
    <mergeCell ref="V37:V40"/>
    <mergeCell ref="W38:AA38"/>
    <mergeCell ref="W6:AA6"/>
    <mergeCell ref="W7:AA7"/>
    <mergeCell ref="A37:A40"/>
    <mergeCell ref="B37:B40"/>
    <mergeCell ref="U5:U8"/>
    <mergeCell ref="A29:A32"/>
    <mergeCell ref="B29:B32"/>
    <mergeCell ref="U33:U36"/>
    <mergeCell ref="A25:A28"/>
    <mergeCell ref="B25:B28"/>
    <mergeCell ref="U29:U32"/>
    <mergeCell ref="A33:A36"/>
    <mergeCell ref="U37:U40"/>
    <mergeCell ref="AB17:AB20"/>
    <mergeCell ref="V9:V12"/>
    <mergeCell ref="N14:R14"/>
    <mergeCell ref="C29:C32"/>
    <mergeCell ref="D29:D32"/>
    <mergeCell ref="A5:A8"/>
    <mergeCell ref="B5:B8"/>
    <mergeCell ref="U9:U12"/>
    <mergeCell ref="A21:A24"/>
    <mergeCell ref="B21:B24"/>
    <mergeCell ref="U25:U28"/>
    <mergeCell ref="B13:B16"/>
    <mergeCell ref="U17:U20"/>
    <mergeCell ref="A9:A12"/>
    <mergeCell ref="B9:B12"/>
    <mergeCell ref="A13:A16"/>
    <mergeCell ref="D5:D8"/>
    <mergeCell ref="J5:J8"/>
    <mergeCell ref="K5:K8"/>
    <mergeCell ref="E6:I6"/>
    <mergeCell ref="C13:C16"/>
    <mergeCell ref="C9:C12"/>
    <mergeCell ref="D9:D12"/>
    <mergeCell ref="J13:J16"/>
    <mergeCell ref="K13:K16"/>
    <mergeCell ref="E14:I14"/>
    <mergeCell ref="N18:R18"/>
    <mergeCell ref="L17:L20"/>
    <mergeCell ref="M17:M20"/>
    <mergeCell ref="U60:W60"/>
    <mergeCell ref="X60:AA60"/>
    <mergeCell ref="O61:R61"/>
    <mergeCell ref="J9:J12"/>
    <mergeCell ref="K9:K12"/>
    <mergeCell ref="E10:I10"/>
    <mergeCell ref="D13:D16"/>
    <mergeCell ref="AB9:AB12"/>
    <mergeCell ref="D25:D28"/>
    <mergeCell ref="J25:J28"/>
    <mergeCell ref="K25:K28"/>
    <mergeCell ref="E26:I26"/>
    <mergeCell ref="E27:I27"/>
    <mergeCell ref="D21:D24"/>
    <mergeCell ref="J21:J24"/>
    <mergeCell ref="K33:K36"/>
    <mergeCell ref="E34:I34"/>
    <mergeCell ref="E39:I39"/>
    <mergeCell ref="S17:S20"/>
    <mergeCell ref="T17:T20"/>
    <mergeCell ref="L9:L12"/>
    <mergeCell ref="M9:M12"/>
    <mergeCell ref="S9:S12"/>
    <mergeCell ref="U45:U48"/>
    <mergeCell ref="AC33:AC36"/>
    <mergeCell ref="AC29:AC32"/>
    <mergeCell ref="V29:V32"/>
    <mergeCell ref="B41:B44"/>
    <mergeCell ref="B45:B48"/>
    <mergeCell ref="B49:B52"/>
    <mergeCell ref="A41:A44"/>
    <mergeCell ref="A45:A48"/>
    <mergeCell ref="U41:U44"/>
    <mergeCell ref="S45:S48"/>
    <mergeCell ref="W39:AA39"/>
    <mergeCell ref="C33:C36"/>
    <mergeCell ref="A49:A52"/>
    <mergeCell ref="J29:J32"/>
    <mergeCell ref="K29:K32"/>
    <mergeCell ref="E30:I30"/>
    <mergeCell ref="C37:C40"/>
    <mergeCell ref="V45:V48"/>
    <mergeCell ref="AB41:AB44"/>
    <mergeCell ref="AC41:AC44"/>
    <mergeCell ref="W42:AA42"/>
    <mergeCell ref="W43:AA43"/>
    <mergeCell ref="N43:R43"/>
    <mergeCell ref="N38:R38"/>
    <mergeCell ref="AC17:AC20"/>
    <mergeCell ref="A17:A20"/>
    <mergeCell ref="B17:B20"/>
    <mergeCell ref="U21:U24"/>
    <mergeCell ref="V21:V24"/>
    <mergeCell ref="AB21:AB24"/>
    <mergeCell ref="AC21:AC24"/>
    <mergeCell ref="W19:AA19"/>
    <mergeCell ref="W23:AA23"/>
    <mergeCell ref="K21:K24"/>
    <mergeCell ref="E22:I22"/>
    <mergeCell ref="C17:C20"/>
    <mergeCell ref="D17:D20"/>
    <mergeCell ref="J17:J20"/>
    <mergeCell ref="K17:K20"/>
    <mergeCell ref="E18:I18"/>
    <mergeCell ref="E19:I19"/>
    <mergeCell ref="E23:I23"/>
    <mergeCell ref="N19:R19"/>
    <mergeCell ref="N23:R23"/>
    <mergeCell ref="AB66:AC66"/>
    <mergeCell ref="U63:W63"/>
    <mergeCell ref="AR66:AS66"/>
    <mergeCell ref="AV60:AW60"/>
    <mergeCell ref="AV61:AW61"/>
    <mergeCell ref="AM60:AO60"/>
    <mergeCell ref="AP60:AQ60"/>
    <mergeCell ref="C62:E62"/>
    <mergeCell ref="F62:I62"/>
    <mergeCell ref="J62:K62"/>
    <mergeCell ref="AB60:AC60"/>
    <mergeCell ref="S61:T61"/>
    <mergeCell ref="U61:W61"/>
    <mergeCell ref="X61:AA61"/>
    <mergeCell ref="C60:E60"/>
    <mergeCell ref="F60:I60"/>
    <mergeCell ref="J60:K60"/>
    <mergeCell ref="L60:N60"/>
    <mergeCell ref="O60:R60"/>
    <mergeCell ref="S60:T60"/>
    <mergeCell ref="AB61:AC61"/>
    <mergeCell ref="AT60:AU60"/>
    <mergeCell ref="AT61:AU61"/>
    <mergeCell ref="AT62:AU62"/>
    <mergeCell ref="AP64:AQ64"/>
    <mergeCell ref="X64:AA64"/>
    <mergeCell ref="AM65:AO65"/>
    <mergeCell ref="AP65:AQ65"/>
    <mergeCell ref="AB65:AC65"/>
    <mergeCell ref="X65:AA65"/>
    <mergeCell ref="U65:W65"/>
    <mergeCell ref="U64:W64"/>
    <mergeCell ref="AV63:AW63"/>
    <mergeCell ref="AT63:AU63"/>
    <mergeCell ref="AB63:AC63"/>
    <mergeCell ref="AM63:AO63"/>
    <mergeCell ref="AV65:AW65"/>
    <mergeCell ref="AR65:AS65"/>
    <mergeCell ref="AV64:AW64"/>
    <mergeCell ref="X66:AA66"/>
    <mergeCell ref="C66:E66"/>
    <mergeCell ref="F66:I66"/>
    <mergeCell ref="J66:K66"/>
    <mergeCell ref="S66:T66"/>
    <mergeCell ref="O66:R66"/>
    <mergeCell ref="L66:N66"/>
    <mergeCell ref="C65:E65"/>
    <mergeCell ref="F65:I65"/>
    <mergeCell ref="J65:K65"/>
    <mergeCell ref="X67:AA67"/>
    <mergeCell ref="AB67:AC67"/>
    <mergeCell ref="AM67:AO67"/>
    <mergeCell ref="U67:W67"/>
    <mergeCell ref="S67:T67"/>
    <mergeCell ref="O67:R67"/>
    <mergeCell ref="L67:N67"/>
    <mergeCell ref="AV68:AW68"/>
    <mergeCell ref="X68:AA68"/>
    <mergeCell ref="U68:W68"/>
    <mergeCell ref="S68:T68"/>
    <mergeCell ref="O68:R68"/>
    <mergeCell ref="L68:N68"/>
    <mergeCell ref="AM68:AO68"/>
    <mergeCell ref="AP68:AQ68"/>
    <mergeCell ref="AB68:AC68"/>
    <mergeCell ref="AR68:AS68"/>
    <mergeCell ref="AT67:AU67"/>
    <mergeCell ref="AT68:AU68"/>
    <mergeCell ref="AP67:AQ67"/>
    <mergeCell ref="AV67:AW67"/>
    <mergeCell ref="AR67:AS67"/>
    <mergeCell ref="A67:B67"/>
    <mergeCell ref="A68:B68"/>
    <mergeCell ref="S62:T62"/>
    <mergeCell ref="O62:R62"/>
    <mergeCell ref="L62:N62"/>
    <mergeCell ref="A61:B61"/>
    <mergeCell ref="A62:B62"/>
    <mergeCell ref="A63:B63"/>
    <mergeCell ref="S64:T64"/>
    <mergeCell ref="O64:R64"/>
    <mergeCell ref="L64:N64"/>
    <mergeCell ref="S63:T63"/>
    <mergeCell ref="C68:E68"/>
    <mergeCell ref="F68:I68"/>
    <mergeCell ref="J68:K68"/>
    <mergeCell ref="C67:E67"/>
    <mergeCell ref="F67:I67"/>
    <mergeCell ref="J67:K67"/>
    <mergeCell ref="O63:R63"/>
    <mergeCell ref="L63:N63"/>
    <mergeCell ref="C61:E61"/>
    <mergeCell ref="F61:I61"/>
    <mergeCell ref="J61:K61"/>
    <mergeCell ref="L61:N61"/>
    <mergeCell ref="A3:B3"/>
    <mergeCell ref="B33:B36"/>
    <mergeCell ref="AT65:AU65"/>
    <mergeCell ref="AT66:AU66"/>
    <mergeCell ref="AM66:AO66"/>
    <mergeCell ref="AP66:AQ66"/>
    <mergeCell ref="AV66:AW66"/>
    <mergeCell ref="S65:T65"/>
    <mergeCell ref="O65:R65"/>
    <mergeCell ref="L65:N65"/>
    <mergeCell ref="C64:E64"/>
    <mergeCell ref="F64:I64"/>
    <mergeCell ref="J64:K64"/>
    <mergeCell ref="X63:AA63"/>
    <mergeCell ref="AV62:AW62"/>
    <mergeCell ref="C63:E63"/>
    <mergeCell ref="F63:I63"/>
    <mergeCell ref="J63:K63"/>
    <mergeCell ref="U62:W62"/>
    <mergeCell ref="V33:V36"/>
    <mergeCell ref="A64:B64"/>
    <mergeCell ref="A65:B65"/>
    <mergeCell ref="A66:B66"/>
    <mergeCell ref="U66:W66"/>
    <mergeCell ref="AB33:AB36"/>
    <mergeCell ref="AB29:AB32"/>
    <mergeCell ref="W30:AA30"/>
    <mergeCell ref="W34:AA34"/>
    <mergeCell ref="AC13:AC16"/>
    <mergeCell ref="AC9:AC12"/>
    <mergeCell ref="W14:AA14"/>
    <mergeCell ref="AT64:AU64"/>
    <mergeCell ref="AR61:AS61"/>
    <mergeCell ref="AR62:AS62"/>
    <mergeCell ref="AR63:AS63"/>
    <mergeCell ref="AR64:AS64"/>
    <mergeCell ref="X62:AA62"/>
    <mergeCell ref="AB62:AC62"/>
    <mergeCell ref="AP63:AQ63"/>
    <mergeCell ref="AM62:AO62"/>
    <mergeCell ref="AP62:AQ62"/>
    <mergeCell ref="AM61:AO61"/>
    <mergeCell ref="AP61:AQ61"/>
    <mergeCell ref="W10:AA10"/>
    <mergeCell ref="B54:AC55"/>
    <mergeCell ref="AB37:AB40"/>
    <mergeCell ref="AB64:AC64"/>
    <mergeCell ref="AM64:AO64"/>
    <mergeCell ref="C3:K3"/>
    <mergeCell ref="V25:V28"/>
    <mergeCell ref="AB25:AB28"/>
    <mergeCell ref="W22:AA22"/>
    <mergeCell ref="W26:AA26"/>
    <mergeCell ref="C5:C8"/>
    <mergeCell ref="BI3:BI6"/>
    <mergeCell ref="BJ3:BJ6"/>
    <mergeCell ref="BD4:BH4"/>
    <mergeCell ref="BD5:BH5"/>
    <mergeCell ref="AC25:AC28"/>
    <mergeCell ref="C4:K4"/>
    <mergeCell ref="U13:U16"/>
    <mergeCell ref="V13:V16"/>
    <mergeCell ref="AB13:AB16"/>
    <mergeCell ref="C25:C28"/>
    <mergeCell ref="E7:I7"/>
    <mergeCell ref="C21:C24"/>
    <mergeCell ref="T9:T12"/>
    <mergeCell ref="N11:R11"/>
    <mergeCell ref="L13:L16"/>
    <mergeCell ref="BB3:BB6"/>
    <mergeCell ref="BC3:BC6"/>
    <mergeCell ref="W18:AA18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96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21"/>
  <sheetViews>
    <sheetView view="pageBreakPreview" zoomScaleNormal="90" zoomScaleSheetLayoutView="100" workbookViewId="0">
      <selection activeCell="A2" sqref="A2"/>
    </sheetView>
  </sheetViews>
  <sheetFormatPr defaultColWidth="9.01171875" defaultRowHeight="15" x14ac:dyDescent="0.2"/>
  <cols>
    <col min="1" max="1" width="10.0859375" style="19" customWidth="1"/>
    <col min="2" max="33" width="2.5546875" style="19" customWidth="1"/>
    <col min="34" max="49" width="2.5546875" style="19" hidden="1" customWidth="1"/>
    <col min="50" max="53" width="2.5546875" style="19" customWidth="1"/>
    <col min="54" max="61" width="4.70703125" style="19" customWidth="1"/>
    <col min="62" max="62" width="7.93359375" style="19" hidden="1" customWidth="1"/>
    <col min="63" max="16384" width="9.01171875" style="20"/>
  </cols>
  <sheetData>
    <row r="1" spans="1:62" s="38" customFormat="1" ht="9.75" thickBo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</row>
    <row r="2" spans="1:62" s="36" customFormat="1" ht="24.75" customHeight="1" thickBot="1" x14ac:dyDescent="0.15">
      <c r="A2" s="35">
        <v>2023</v>
      </c>
      <c r="B2" s="177" t="s">
        <v>24</v>
      </c>
      <c r="C2" s="177"/>
      <c r="D2" s="177"/>
      <c r="E2" s="177"/>
      <c r="F2" s="177"/>
      <c r="G2" s="177"/>
      <c r="H2" s="171" t="s">
        <v>41</v>
      </c>
      <c r="I2" s="172"/>
      <c r="J2" s="172"/>
      <c r="K2" s="173"/>
      <c r="L2" s="175" t="s">
        <v>42</v>
      </c>
      <c r="M2" s="175"/>
      <c r="N2" s="175"/>
      <c r="O2" s="175"/>
      <c r="P2" s="175" t="s">
        <v>43</v>
      </c>
      <c r="Q2" s="175"/>
      <c r="R2" s="175"/>
      <c r="S2" s="175"/>
      <c r="T2" s="170" t="s">
        <v>44</v>
      </c>
      <c r="U2" s="170"/>
      <c r="V2" s="170"/>
      <c r="W2" s="170"/>
      <c r="X2" s="171" t="s">
        <v>45</v>
      </c>
      <c r="Y2" s="172"/>
      <c r="Z2" s="173"/>
      <c r="AA2" s="174" t="s">
        <v>46</v>
      </c>
      <c r="AB2" s="175"/>
      <c r="AC2" s="175"/>
      <c r="AD2" s="163" t="s">
        <v>47</v>
      </c>
      <c r="AE2" s="163"/>
      <c r="AF2" s="163"/>
      <c r="AG2" s="163"/>
      <c r="AH2" s="35"/>
      <c r="AX2" s="163"/>
      <c r="AY2" s="163"/>
      <c r="AZ2" s="163"/>
      <c r="BA2" s="163"/>
      <c r="BB2" s="179" t="e">
        <f>対戦カード!#REF!</f>
        <v>#REF!</v>
      </c>
      <c r="BC2" s="179"/>
      <c r="BD2" s="178" t="s">
        <v>59</v>
      </c>
      <c r="BE2" s="178"/>
      <c r="BF2" s="45"/>
      <c r="BG2" s="176" t="s">
        <v>40</v>
      </c>
      <c r="BH2" s="176"/>
      <c r="BI2" s="176"/>
    </row>
    <row r="3" spans="1:62" s="38" customFormat="1" ht="16.5" customHeight="1" x14ac:dyDescent="0.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D3" s="37"/>
      <c r="AX3" s="37"/>
      <c r="BB3" s="176" t="s">
        <v>51</v>
      </c>
      <c r="BC3" s="176"/>
      <c r="BD3" s="176"/>
      <c r="BE3" s="169" t="s">
        <v>52</v>
      </c>
      <c r="BF3" s="169"/>
      <c r="BG3" s="169"/>
      <c r="BH3" s="169"/>
      <c r="BI3" s="169"/>
      <c r="BJ3" s="37"/>
    </row>
    <row r="4" spans="1:62" ht="13.5" x14ac:dyDescent="0.1">
      <c r="A4" s="33" t="s">
        <v>8</v>
      </c>
      <c r="B4" s="164" t="str">
        <f>IF(A5="","",A5)</f>
        <v/>
      </c>
      <c r="C4" s="164"/>
      <c r="D4" s="164"/>
      <c r="E4" s="164"/>
      <c r="F4" s="164" t="str">
        <f>IF(A6="","",A6)</f>
        <v/>
      </c>
      <c r="G4" s="164"/>
      <c r="H4" s="164"/>
      <c r="I4" s="164"/>
      <c r="J4" s="164" t="str">
        <f>IF(A7="","",A7)</f>
        <v/>
      </c>
      <c r="K4" s="164"/>
      <c r="L4" s="164"/>
      <c r="M4" s="164"/>
      <c r="N4" s="164" t="str">
        <f>IF($A8="","",$A8)</f>
        <v/>
      </c>
      <c r="O4" s="164"/>
      <c r="P4" s="164"/>
      <c r="Q4" s="164"/>
      <c r="R4" s="164" t="str">
        <f>IF($A9="","",$A9)</f>
        <v/>
      </c>
      <c r="S4" s="164"/>
      <c r="T4" s="164"/>
      <c r="U4" s="164"/>
      <c r="V4" s="164" t="str">
        <f>IF($A10="","",$A10)</f>
        <v/>
      </c>
      <c r="W4" s="164"/>
      <c r="X4" s="164"/>
      <c r="Y4" s="164"/>
      <c r="Z4" s="164" t="str">
        <f>IF($A11="","",$A11)</f>
        <v/>
      </c>
      <c r="AA4" s="164"/>
      <c r="AB4" s="164"/>
      <c r="AC4" s="164"/>
      <c r="AD4" s="164" t="str">
        <f>IF($A12="","",$A12)</f>
        <v/>
      </c>
      <c r="AE4" s="164"/>
      <c r="AF4" s="164"/>
      <c r="AG4" s="164"/>
      <c r="AH4" s="164">
        <f>IF($A13="","",$A13)</f>
        <v>0</v>
      </c>
      <c r="AI4" s="164"/>
      <c r="AJ4" s="164"/>
      <c r="AK4" s="164"/>
      <c r="AL4" s="164">
        <f>IF($A14="","",$A14)</f>
        <v>0</v>
      </c>
      <c r="AM4" s="164"/>
      <c r="AN4" s="164"/>
      <c r="AO4" s="164"/>
      <c r="AP4" s="164">
        <f>IF($A15="","",$A15)</f>
        <v>0</v>
      </c>
      <c r="AQ4" s="164"/>
      <c r="AR4" s="164"/>
      <c r="AS4" s="164"/>
      <c r="AT4" s="164">
        <f>IF($A16="","",$A16)</f>
        <v>0</v>
      </c>
      <c r="AU4" s="164"/>
      <c r="AV4" s="164"/>
      <c r="AW4" s="164"/>
      <c r="AX4" s="164" t="str">
        <f>IF($A17="","",$A17)</f>
        <v/>
      </c>
      <c r="AY4" s="164"/>
      <c r="AZ4" s="164"/>
      <c r="BA4" s="164"/>
      <c r="BB4" s="33" t="s">
        <v>9</v>
      </c>
      <c r="BC4" s="33" t="s">
        <v>10</v>
      </c>
      <c r="BD4" s="33" t="s">
        <v>11</v>
      </c>
      <c r="BE4" s="33" t="s">
        <v>12</v>
      </c>
      <c r="BF4" s="33" t="s">
        <v>13</v>
      </c>
      <c r="BG4" s="33" t="s">
        <v>14</v>
      </c>
      <c r="BH4" s="33" t="s">
        <v>15</v>
      </c>
      <c r="BI4" s="33" t="s">
        <v>18</v>
      </c>
    </row>
    <row r="5" spans="1:62" ht="36.75" customHeight="1" x14ac:dyDescent="0.1">
      <c r="A5" s="43"/>
      <c r="B5" s="168" t="s">
        <v>16</v>
      </c>
      <c r="C5" s="168"/>
      <c r="D5" s="168"/>
      <c r="E5" s="168"/>
      <c r="F5" s="39" t="str">
        <f>IF(G5="","",IF(G5-I5&gt;0,"○",IF(G5-I5&lt;0,"●",IF(G5-I5=0,"△","?"))))</f>
        <v/>
      </c>
      <c r="G5" s="44"/>
      <c r="H5" s="41" t="s">
        <v>1</v>
      </c>
      <c r="I5" s="42"/>
      <c r="J5" s="39" t="str">
        <f>IF(K5="","",IF(K5-M5&gt;0,"○",IF(K5-M5&lt;0,"●",IF(K5-M5=0,"△","?"))))</f>
        <v/>
      </c>
      <c r="K5" s="40"/>
      <c r="L5" s="41" t="s">
        <v>1</v>
      </c>
      <c r="M5" s="42"/>
      <c r="N5" s="39" t="str">
        <f>IF(O5="","",IF(O5-Q5&gt;0,"○",IF(O5-Q5&lt;0,"●",IF(O5-Q5=0,"△","?"))))</f>
        <v/>
      </c>
      <c r="O5" s="40"/>
      <c r="P5" s="41" t="s">
        <v>1</v>
      </c>
      <c r="Q5" s="42"/>
      <c r="R5" s="39" t="str">
        <f>IF(S5="","",IF(S5-U5&gt;0,"○",IF(S5-U5&lt;0,"●",IF(S5-U5=0,"△","?"))))</f>
        <v/>
      </c>
      <c r="S5" s="40"/>
      <c r="T5" s="41" t="s">
        <v>1</v>
      </c>
      <c r="U5" s="42"/>
      <c r="V5" s="39" t="str">
        <f>IF(W5="","",IF(W5-Y5&gt;0,"○",IF(W5-Y5&lt;0,"●",IF(W5-Y5=0,"△","?"))))</f>
        <v/>
      </c>
      <c r="W5" s="40"/>
      <c r="X5" s="41" t="s">
        <v>1</v>
      </c>
      <c r="Y5" s="42"/>
      <c r="Z5" s="39" t="str">
        <f>IF(AA5="","",IF(AA5-AC5&gt;0,"○",IF(AA5-AC5&lt;0,"●",IF(AA5-AC5=0,"△","?"))))</f>
        <v/>
      </c>
      <c r="AA5" s="40"/>
      <c r="AB5" s="41" t="s">
        <v>1</v>
      </c>
      <c r="AC5" s="42"/>
      <c r="AD5" s="39" t="str">
        <f>IF(AE5="","",IF(AE5-AG5&gt;0,"○",IF(AE5-AG5&lt;0,"●",IF(AE5-AG5=0,"△","?"))))</f>
        <v/>
      </c>
      <c r="AE5" s="40"/>
      <c r="AF5" s="41" t="s">
        <v>1</v>
      </c>
      <c r="AG5" s="42"/>
      <c r="AH5" s="39"/>
      <c r="AI5" s="40"/>
      <c r="AJ5" s="41"/>
      <c r="AK5" s="42"/>
      <c r="AL5" s="39"/>
      <c r="AM5" s="40"/>
      <c r="AN5" s="41"/>
      <c r="AO5" s="42"/>
      <c r="AP5" s="39"/>
      <c r="AQ5" s="40"/>
      <c r="AR5" s="41"/>
      <c r="AS5" s="42"/>
      <c r="AT5" s="39"/>
      <c r="AU5" s="40"/>
      <c r="AV5" s="41"/>
      <c r="AW5" s="42"/>
      <c r="AX5" s="39" t="str">
        <f>IF(AY5="","",IF(AY5-BA5&gt;0,"○",IF(AY5-BA5&lt;0,"●",IF(AY5-BA5=0,"△","?"))))</f>
        <v/>
      </c>
      <c r="AY5" s="40"/>
      <c r="AZ5" s="41" t="s">
        <v>1</v>
      </c>
      <c r="BA5" s="42"/>
      <c r="BB5" s="32" t="str">
        <f t="shared" ref="BB5:BB12" si="0">IF(A5="","",COUNTIF($B5:$AX5,"○"))</f>
        <v/>
      </c>
      <c r="BC5" s="32" t="str">
        <f>IF(A5="","",COUNTIF($B5:$AX5,"△"))</f>
        <v/>
      </c>
      <c r="BD5" s="32" t="str">
        <f>IF(A5="","",COUNTIF($B5:$AX5,"●"))</f>
        <v/>
      </c>
      <c r="BE5" s="32" t="str">
        <f>IF(A5="","",((COUNTIF($B5:$AX5,"○")*3)+(COUNTIF($B5:$AX5,"△"))))</f>
        <v/>
      </c>
      <c r="BF5" s="32" t="str">
        <f>IF(A5="","",SUM(C5,G5,K5,O5,S5,W5,AA5,AE5,AY5,AM5,AQ5,AU5))</f>
        <v/>
      </c>
      <c r="BG5" s="32" t="str">
        <f>IF(A5="","",SUM(E5,I5,M5,Q5,U5,Y5,AC5,AG5,AK5,AO5,AS5,AW5))</f>
        <v/>
      </c>
      <c r="BH5" s="32" t="str">
        <f>IF(A5="","",BF5-BG5)</f>
        <v/>
      </c>
      <c r="BI5" s="32"/>
      <c r="BJ5" s="22" t="str">
        <f>IF(A5="","",BE5*100000+(100+BH5)*100+BF5)</f>
        <v/>
      </c>
    </row>
    <row r="6" spans="1:62" ht="36.75" customHeight="1" x14ac:dyDescent="0.1">
      <c r="A6" s="21"/>
      <c r="B6" s="26" t="str">
        <f t="shared" ref="B6:B11" si="1">IF(C6="","",IF(C6-E6&gt;0,"○",IF(C6-E6&lt;0,"●",IF(C6-E6=0,"△","?"))))</f>
        <v/>
      </c>
      <c r="C6" s="27" t="str">
        <f>IF(G5="","",I5)</f>
        <v/>
      </c>
      <c r="D6" s="27" t="s">
        <v>1</v>
      </c>
      <c r="E6" s="30" t="str">
        <f>IF(I5="","",G5)</f>
        <v/>
      </c>
      <c r="F6" s="162" t="s">
        <v>16</v>
      </c>
      <c r="G6" s="162"/>
      <c r="H6" s="162"/>
      <c r="I6" s="162"/>
      <c r="J6" s="26" t="str">
        <f>IF(K6="","",IF(K6-M6&gt;0,"○",IF(K6-M6&lt;0,"●",IF(K6-M6=0,"△","?"))))</f>
        <v/>
      </c>
      <c r="K6" s="29"/>
      <c r="L6" s="27" t="s">
        <v>1</v>
      </c>
      <c r="M6" s="28"/>
      <c r="N6" s="26" t="str">
        <f>IF(O6="","",IF(O6-Q6&gt;0,"○",IF(O6-Q6&lt;0,"●",IF(O6-Q6=0,"△","?"))))</f>
        <v/>
      </c>
      <c r="O6" s="29"/>
      <c r="P6" s="27" t="s">
        <v>1</v>
      </c>
      <c r="Q6" s="28"/>
      <c r="R6" s="26" t="str">
        <f>IF(S6="","",IF(S6-U6&gt;0,"○",IF(S6-U6&lt;0,"●",IF(S6-U6=0,"△","?"))))</f>
        <v/>
      </c>
      <c r="S6" s="29"/>
      <c r="T6" s="27" t="s">
        <v>1</v>
      </c>
      <c r="U6" s="28"/>
      <c r="V6" s="26" t="str">
        <f>IF(W6="","",IF(W6-Y6&gt;0,"○",IF(W6-Y6&lt;0,"●",IF(W6-Y6=0,"△","?"))))</f>
        <v/>
      </c>
      <c r="W6" s="29"/>
      <c r="X6" s="27" t="s">
        <v>1</v>
      </c>
      <c r="Y6" s="28"/>
      <c r="Z6" s="26" t="str">
        <f t="shared" ref="Z6:Z10" si="2">IF(AA6="","",IF(AA6-AC6&gt;0,"○",IF(AA6-AC6&lt;0,"●",IF(AA6-AC6=0,"△","?"))))</f>
        <v/>
      </c>
      <c r="AA6" s="29"/>
      <c r="AB6" s="27" t="s">
        <v>1</v>
      </c>
      <c r="AC6" s="28"/>
      <c r="AD6" s="26" t="str">
        <f t="shared" ref="AD6:AD11" si="3">IF(AE6="","",IF(AE6-AG6&gt;0,"○",IF(AE6-AG6&lt;0,"●",IF(AE6-AG6=0,"△","?"))))</f>
        <v/>
      </c>
      <c r="AE6" s="29"/>
      <c r="AF6" s="27" t="s">
        <v>1</v>
      </c>
      <c r="AG6" s="28"/>
      <c r="AH6" s="26" t="str">
        <f t="shared" ref="AH6:AH12" si="4">IF(AI6="","",IF(AI6-AK6&gt;0,"○",IF(AI6-AK6&lt;0,"●",IF(AI6-AK6=0,"△","?"))))</f>
        <v/>
      </c>
      <c r="AI6" s="29"/>
      <c r="AJ6" s="27" t="s">
        <v>1</v>
      </c>
      <c r="AK6" s="28"/>
      <c r="AL6" s="26" t="str">
        <f t="shared" ref="AL6:AL13" si="5">IF(AM6="","",IF(AM6-AO6&gt;0,"○",IF(AM6-AO6&lt;0,"●",IF(AM6-AO6=0,"△","?"))))</f>
        <v/>
      </c>
      <c r="AM6" s="29"/>
      <c r="AN6" s="27" t="s">
        <v>1</v>
      </c>
      <c r="AO6" s="28"/>
      <c r="AP6" s="26" t="str">
        <f t="shared" ref="AP6:AP14" si="6">IF(AQ6="","",IF(AQ6-AS6&gt;0,"○",IF(AQ6-AS6&lt;0,"●",IF(AQ6-AS6=0,"△","?"))))</f>
        <v/>
      </c>
      <c r="AQ6" s="29"/>
      <c r="AR6" s="27" t="s">
        <v>1</v>
      </c>
      <c r="AS6" s="28"/>
      <c r="AT6" s="26" t="str">
        <f t="shared" ref="AT6:AT15" si="7">IF(AU6="","",IF(AU6-AW6&gt;0,"○",IF(AU6-AW6&lt;0,"●",IF(AU6-AW6=0,"△","?"))))</f>
        <v/>
      </c>
      <c r="AU6" s="29"/>
      <c r="AV6" s="27" t="s">
        <v>1</v>
      </c>
      <c r="AW6" s="28"/>
      <c r="AX6" s="26" t="str">
        <f t="shared" ref="AX6:AX12" si="8">IF(AY6="","",IF(AY6-BA6&gt;0,"○",IF(AY6-BA6&lt;0,"●",IF(AY6-BA6=0,"△","?"))))</f>
        <v/>
      </c>
      <c r="AY6" s="29"/>
      <c r="AZ6" s="27" t="s">
        <v>1</v>
      </c>
      <c r="BA6" s="28"/>
      <c r="BB6" s="31" t="str">
        <f t="shared" si="0"/>
        <v/>
      </c>
      <c r="BC6" s="31" t="str">
        <f t="shared" ref="BC6:BC13" si="9">IF(A6="","",COUNTIF($B6:$AW6,"△"))</f>
        <v/>
      </c>
      <c r="BD6" s="31" t="str">
        <f t="shared" ref="BD6:BD13" si="10">IF(A6="","",COUNTIF($B6:$AW6,"●"))</f>
        <v/>
      </c>
      <c r="BE6" s="31" t="str">
        <f t="shared" ref="BE6:BE13" si="11">IF(A6="","",((COUNTIF($B6:$AW6,"○")*3)+(COUNTIF($B6:$AW6,"△"))))</f>
        <v/>
      </c>
      <c r="BF6" s="31" t="str">
        <f t="shared" ref="BF6:BF16" si="12">IF(A6="","",SUM(C6,G6,K6,O6,S6,W6,AA6,AE6,AI6,AM6,AQ6,AU6))</f>
        <v/>
      </c>
      <c r="BG6" s="31" t="str">
        <f t="shared" ref="BG6:BG16" si="13">IF(A6="","",SUM(E6,I6,M6,Q6,U6,Y6,AC6,AG6,AK6,AO6,AS6,AW6))</f>
        <v/>
      </c>
      <c r="BH6" s="31" t="str">
        <f t="shared" ref="BH6:BH12" si="14">IF(A6="","",BF6-BG6)</f>
        <v/>
      </c>
      <c r="BI6" s="31"/>
      <c r="BJ6" s="22" t="str">
        <f t="shared" ref="BJ6:BJ13" si="15">IF(A6="","",BE6*100000+(100+BH6)*100+BF6)</f>
        <v/>
      </c>
    </row>
    <row r="7" spans="1:62" ht="36.75" customHeight="1" x14ac:dyDescent="0.1">
      <c r="A7" s="21"/>
      <c r="B7" s="26" t="str">
        <f t="shared" si="1"/>
        <v/>
      </c>
      <c r="C7" s="27" t="str">
        <f>IF(K5="","",M5)</f>
        <v/>
      </c>
      <c r="D7" s="27" t="s">
        <v>1</v>
      </c>
      <c r="E7" s="30" t="str">
        <f>IF(M5="","",K5)</f>
        <v/>
      </c>
      <c r="F7" s="26" t="str">
        <f>IF(G7="","",IF(G7-I7&gt;0,"○",IF(G7-I7&lt;0,"●",IF(G7-I7=0,"△","?"))))</f>
        <v/>
      </c>
      <c r="G7" s="27" t="str">
        <f>IF(K$6="","",M$6)</f>
        <v/>
      </c>
      <c r="H7" s="27" t="s">
        <v>1</v>
      </c>
      <c r="I7" s="30" t="str">
        <f>IF(M$6="","",K$6)</f>
        <v/>
      </c>
      <c r="J7" s="162" t="s">
        <v>16</v>
      </c>
      <c r="K7" s="162"/>
      <c r="L7" s="162"/>
      <c r="M7" s="162"/>
      <c r="N7" s="26" t="str">
        <f>IF(O7="","",IF(O7-Q7&gt;0,"○",IF(O7-Q7&lt;0,"●",IF(O7-Q7=0,"△","?"))))</f>
        <v/>
      </c>
      <c r="O7" s="29"/>
      <c r="P7" s="27" t="s">
        <v>1</v>
      </c>
      <c r="Q7" s="28"/>
      <c r="R7" s="26" t="str">
        <f>IF(S7="","",IF(S7-U7&gt;0,"○",IF(S7-U7&lt;0,"●",IF(S7-U7=0,"△","?"))))</f>
        <v/>
      </c>
      <c r="S7" s="29"/>
      <c r="T7" s="27" t="s">
        <v>1</v>
      </c>
      <c r="U7" s="28"/>
      <c r="V7" s="26" t="str">
        <f>IF(W7="","",IF(W7-Y7&gt;0,"○",IF(W7-Y7&lt;0,"●",IF(W7-Y7=0,"△","?"))))</f>
        <v/>
      </c>
      <c r="W7" s="29"/>
      <c r="X7" s="27" t="s">
        <v>1</v>
      </c>
      <c r="Y7" s="28"/>
      <c r="Z7" s="26" t="str">
        <f t="shared" si="2"/>
        <v/>
      </c>
      <c r="AA7" s="29"/>
      <c r="AB7" s="27" t="s">
        <v>1</v>
      </c>
      <c r="AC7" s="28"/>
      <c r="AD7" s="26" t="str">
        <f t="shared" si="3"/>
        <v/>
      </c>
      <c r="AE7" s="29"/>
      <c r="AF7" s="27" t="s">
        <v>1</v>
      </c>
      <c r="AG7" s="28"/>
      <c r="AH7" s="26" t="str">
        <f t="shared" si="4"/>
        <v/>
      </c>
      <c r="AI7" s="29"/>
      <c r="AJ7" s="27" t="s">
        <v>1</v>
      </c>
      <c r="AK7" s="28"/>
      <c r="AL7" s="26" t="str">
        <f t="shared" si="5"/>
        <v/>
      </c>
      <c r="AM7" s="29"/>
      <c r="AN7" s="27" t="s">
        <v>1</v>
      </c>
      <c r="AO7" s="28"/>
      <c r="AP7" s="26" t="str">
        <f t="shared" si="6"/>
        <v/>
      </c>
      <c r="AQ7" s="29"/>
      <c r="AR7" s="27" t="s">
        <v>1</v>
      </c>
      <c r="AS7" s="28"/>
      <c r="AT7" s="26" t="str">
        <f t="shared" si="7"/>
        <v/>
      </c>
      <c r="AU7" s="29"/>
      <c r="AV7" s="27" t="s">
        <v>1</v>
      </c>
      <c r="AW7" s="28"/>
      <c r="AX7" s="26" t="str">
        <f t="shared" si="8"/>
        <v/>
      </c>
      <c r="AY7" s="29"/>
      <c r="AZ7" s="27" t="s">
        <v>1</v>
      </c>
      <c r="BA7" s="28"/>
      <c r="BB7" s="31" t="str">
        <f t="shared" si="0"/>
        <v/>
      </c>
      <c r="BC7" s="31" t="str">
        <f t="shared" si="9"/>
        <v/>
      </c>
      <c r="BD7" s="31" t="str">
        <f t="shared" si="10"/>
        <v/>
      </c>
      <c r="BE7" s="31" t="str">
        <f t="shared" si="11"/>
        <v/>
      </c>
      <c r="BF7" s="31" t="str">
        <f t="shared" si="12"/>
        <v/>
      </c>
      <c r="BG7" s="31" t="str">
        <f t="shared" si="13"/>
        <v/>
      </c>
      <c r="BH7" s="31" t="str">
        <f t="shared" si="14"/>
        <v/>
      </c>
      <c r="BI7" s="31"/>
      <c r="BJ7" s="22" t="str">
        <f t="shared" si="15"/>
        <v/>
      </c>
    </row>
    <row r="8" spans="1:62" ht="36.75" customHeight="1" x14ac:dyDescent="0.1">
      <c r="A8" s="21"/>
      <c r="B8" s="26" t="str">
        <f t="shared" si="1"/>
        <v/>
      </c>
      <c r="C8" s="27" t="str">
        <f>IF(O5="","",Q5)</f>
        <v/>
      </c>
      <c r="D8" s="27" t="s">
        <v>1</v>
      </c>
      <c r="E8" s="30" t="str">
        <f>IF(Q$5="","",O$5)</f>
        <v/>
      </c>
      <c r="F8" s="26" t="str">
        <f t="shared" ref="F8:F13" si="16">IF(G8="","",IF(G8-I8&gt;0,"○",IF(G8-I8&lt;0,"●",IF(G8-I8=0,"△","?"))))</f>
        <v/>
      </c>
      <c r="G8" s="27" t="str">
        <f>IF(O$6="","",Q$6)</f>
        <v/>
      </c>
      <c r="H8" s="27" t="s">
        <v>1</v>
      </c>
      <c r="I8" s="30" t="str">
        <f>IF(Q$6="","",O$6)</f>
        <v/>
      </c>
      <c r="J8" s="26" t="str">
        <f t="shared" ref="J8:J16" si="17">IF(K8="","",IF(K8-M8&gt;0,"○",IF(K8-M8&lt;0,"●",IF(K8-M8=0,"△","?"))))</f>
        <v/>
      </c>
      <c r="K8" s="27" t="str">
        <f>IF(Q$7="","",Q$7)</f>
        <v/>
      </c>
      <c r="L8" s="27" t="s">
        <v>1</v>
      </c>
      <c r="M8" s="30" t="str">
        <f>IF(O$7="","",O$7)</f>
        <v/>
      </c>
      <c r="N8" s="162" t="s">
        <v>16</v>
      </c>
      <c r="O8" s="162"/>
      <c r="P8" s="162"/>
      <c r="Q8" s="162"/>
      <c r="R8" s="26" t="str">
        <f>IF(S8="","",IF(S8-U8&gt;0,"○",IF(S8-U8&lt;0,"●",IF(S8-U8=0,"△","?"))))</f>
        <v/>
      </c>
      <c r="S8" s="29"/>
      <c r="T8" s="27" t="s">
        <v>1</v>
      </c>
      <c r="U8" s="28"/>
      <c r="V8" s="26" t="str">
        <f>IF(W8="","",IF(W8-Y8&gt;0,"○",IF(W8-Y8&lt;0,"●",IF(W8-Y8=0,"△","?"))))</f>
        <v/>
      </c>
      <c r="W8" s="29"/>
      <c r="X8" s="27" t="s">
        <v>1</v>
      </c>
      <c r="Y8" s="28"/>
      <c r="Z8" s="26" t="str">
        <f t="shared" si="2"/>
        <v/>
      </c>
      <c r="AA8" s="29"/>
      <c r="AB8" s="27" t="s">
        <v>1</v>
      </c>
      <c r="AC8" s="28"/>
      <c r="AD8" s="26" t="str">
        <f t="shared" si="3"/>
        <v/>
      </c>
      <c r="AE8" s="29"/>
      <c r="AF8" s="27" t="s">
        <v>1</v>
      </c>
      <c r="AG8" s="28"/>
      <c r="AH8" s="26" t="str">
        <f t="shared" si="4"/>
        <v/>
      </c>
      <c r="AI8" s="29"/>
      <c r="AJ8" s="27" t="s">
        <v>1</v>
      </c>
      <c r="AK8" s="28"/>
      <c r="AL8" s="26" t="str">
        <f t="shared" si="5"/>
        <v/>
      </c>
      <c r="AM8" s="29"/>
      <c r="AN8" s="27" t="s">
        <v>1</v>
      </c>
      <c r="AO8" s="28"/>
      <c r="AP8" s="26" t="str">
        <f t="shared" si="6"/>
        <v/>
      </c>
      <c r="AQ8" s="29"/>
      <c r="AR8" s="27" t="s">
        <v>1</v>
      </c>
      <c r="AS8" s="28"/>
      <c r="AT8" s="26" t="str">
        <f t="shared" si="7"/>
        <v/>
      </c>
      <c r="AU8" s="29"/>
      <c r="AV8" s="27" t="s">
        <v>1</v>
      </c>
      <c r="AW8" s="28"/>
      <c r="AX8" s="26" t="str">
        <f t="shared" si="8"/>
        <v/>
      </c>
      <c r="AY8" s="29"/>
      <c r="AZ8" s="27" t="s">
        <v>1</v>
      </c>
      <c r="BA8" s="28"/>
      <c r="BB8" s="31" t="str">
        <f t="shared" si="0"/>
        <v/>
      </c>
      <c r="BC8" s="31" t="str">
        <f t="shared" si="9"/>
        <v/>
      </c>
      <c r="BD8" s="31" t="str">
        <f t="shared" si="10"/>
        <v/>
      </c>
      <c r="BE8" s="31" t="str">
        <f t="shared" si="11"/>
        <v/>
      </c>
      <c r="BF8" s="31" t="str">
        <f t="shared" si="12"/>
        <v/>
      </c>
      <c r="BG8" s="31" t="str">
        <f t="shared" si="13"/>
        <v/>
      </c>
      <c r="BH8" s="31" t="str">
        <f t="shared" si="14"/>
        <v/>
      </c>
      <c r="BI8" s="31"/>
      <c r="BJ8" s="22" t="str">
        <f t="shared" si="15"/>
        <v/>
      </c>
    </row>
    <row r="9" spans="1:62" ht="36.75" customHeight="1" x14ac:dyDescent="0.1">
      <c r="A9" s="21"/>
      <c r="B9" s="26" t="str">
        <f t="shared" si="1"/>
        <v/>
      </c>
      <c r="C9" s="27" t="str">
        <f>IF(S5="","",U5)</f>
        <v/>
      </c>
      <c r="D9" s="27" t="s">
        <v>1</v>
      </c>
      <c r="E9" s="30" t="str">
        <f>IF(U$5="","",S$5)</f>
        <v/>
      </c>
      <c r="F9" s="26" t="str">
        <f t="shared" si="16"/>
        <v/>
      </c>
      <c r="G9" s="27" t="str">
        <f>IF(S$6="","",U$6)</f>
        <v/>
      </c>
      <c r="H9" s="27" t="s">
        <v>1</v>
      </c>
      <c r="I9" s="30" t="str">
        <f>IF(U$6="","",S$6)</f>
        <v/>
      </c>
      <c r="J9" s="26" t="str">
        <f t="shared" si="17"/>
        <v/>
      </c>
      <c r="K9" s="27" t="str">
        <f>IF(S$7="","",U$7)</f>
        <v/>
      </c>
      <c r="L9" s="27" t="s">
        <v>1</v>
      </c>
      <c r="M9" s="30" t="str">
        <f>IF(U$7="","",S$7)</f>
        <v/>
      </c>
      <c r="N9" s="26" t="str">
        <f t="shared" ref="N9:N16" si="18">IF(O9="","",IF(O9-Q9&gt;0,"○",IF(O9-Q9&lt;0,"●",IF(O9-Q9=0,"△","?"))))</f>
        <v/>
      </c>
      <c r="O9" s="27" t="str">
        <f>IF(U$8="","",U$8)</f>
        <v/>
      </c>
      <c r="P9" s="27" t="s">
        <v>1</v>
      </c>
      <c r="Q9" s="30" t="str">
        <f>IF(U$8="","",S$8)</f>
        <v/>
      </c>
      <c r="R9" s="162" t="s">
        <v>16</v>
      </c>
      <c r="S9" s="162"/>
      <c r="T9" s="162"/>
      <c r="U9" s="162"/>
      <c r="V9" s="26" t="str">
        <f>IF(W9="","",IF(W9-Y9&gt;0,"○",IF(W9-Y9&lt;0,"●",IF(W9-Y9=0,"△","?"))))</f>
        <v/>
      </c>
      <c r="W9" s="29"/>
      <c r="X9" s="27" t="s">
        <v>1</v>
      </c>
      <c r="Y9" s="28"/>
      <c r="Z9" s="26" t="str">
        <f t="shared" si="2"/>
        <v/>
      </c>
      <c r="AA9" s="29"/>
      <c r="AB9" s="27" t="s">
        <v>1</v>
      </c>
      <c r="AC9" s="28"/>
      <c r="AD9" s="26" t="str">
        <f t="shared" si="3"/>
        <v/>
      </c>
      <c r="AE9" s="29"/>
      <c r="AF9" s="27" t="s">
        <v>1</v>
      </c>
      <c r="AG9" s="28"/>
      <c r="AH9" s="26" t="str">
        <f t="shared" si="4"/>
        <v/>
      </c>
      <c r="AI9" s="29"/>
      <c r="AJ9" s="27" t="s">
        <v>1</v>
      </c>
      <c r="AK9" s="28"/>
      <c r="AL9" s="26" t="str">
        <f t="shared" si="5"/>
        <v/>
      </c>
      <c r="AM9" s="29"/>
      <c r="AN9" s="27" t="s">
        <v>1</v>
      </c>
      <c r="AO9" s="28"/>
      <c r="AP9" s="26" t="str">
        <f t="shared" si="6"/>
        <v/>
      </c>
      <c r="AQ9" s="29"/>
      <c r="AR9" s="27" t="s">
        <v>1</v>
      </c>
      <c r="AS9" s="28"/>
      <c r="AT9" s="26" t="str">
        <f t="shared" si="7"/>
        <v/>
      </c>
      <c r="AU9" s="29"/>
      <c r="AV9" s="27" t="s">
        <v>1</v>
      </c>
      <c r="AW9" s="28"/>
      <c r="AX9" s="26" t="str">
        <f t="shared" si="8"/>
        <v/>
      </c>
      <c r="AY9" s="29"/>
      <c r="AZ9" s="27" t="s">
        <v>1</v>
      </c>
      <c r="BA9" s="28"/>
      <c r="BB9" s="31" t="str">
        <f t="shared" si="0"/>
        <v/>
      </c>
      <c r="BC9" s="31" t="str">
        <f t="shared" si="9"/>
        <v/>
      </c>
      <c r="BD9" s="31" t="str">
        <f t="shared" si="10"/>
        <v/>
      </c>
      <c r="BE9" s="31" t="str">
        <f t="shared" si="11"/>
        <v/>
      </c>
      <c r="BF9" s="31" t="str">
        <f t="shared" si="12"/>
        <v/>
      </c>
      <c r="BG9" s="31" t="str">
        <f t="shared" si="13"/>
        <v/>
      </c>
      <c r="BH9" s="31" t="str">
        <f t="shared" si="14"/>
        <v/>
      </c>
      <c r="BI9" s="31"/>
      <c r="BJ9" s="22" t="str">
        <f t="shared" si="15"/>
        <v/>
      </c>
    </row>
    <row r="10" spans="1:62" ht="36.75" customHeight="1" x14ac:dyDescent="0.1">
      <c r="A10" s="21"/>
      <c r="B10" s="26" t="str">
        <f t="shared" si="1"/>
        <v/>
      </c>
      <c r="C10" s="27" t="str">
        <f>IF(W5="","",Y5)</f>
        <v/>
      </c>
      <c r="D10" s="27" t="s">
        <v>1</v>
      </c>
      <c r="E10" s="30" t="str">
        <f>IF(Y$5="","",W$5)</f>
        <v/>
      </c>
      <c r="F10" s="26" t="str">
        <f t="shared" si="16"/>
        <v/>
      </c>
      <c r="G10" s="27" t="str">
        <f>IF(W$6="","",Y$6)</f>
        <v/>
      </c>
      <c r="H10" s="27" t="s">
        <v>1</v>
      </c>
      <c r="I10" s="30" t="str">
        <f>IF(Y$6="","",W$6)</f>
        <v/>
      </c>
      <c r="J10" s="26" t="str">
        <f t="shared" si="17"/>
        <v/>
      </c>
      <c r="K10" s="27" t="str">
        <f>IF(W$7="","",Y$7)</f>
        <v/>
      </c>
      <c r="L10" s="27" t="s">
        <v>1</v>
      </c>
      <c r="M10" s="30" t="str">
        <f>IF(Y$7="","",W$7)</f>
        <v/>
      </c>
      <c r="N10" s="26" t="str">
        <f t="shared" si="18"/>
        <v/>
      </c>
      <c r="O10" s="27" t="str">
        <f>IF(W$8="","",Y$8)</f>
        <v/>
      </c>
      <c r="P10" s="27" t="s">
        <v>1</v>
      </c>
      <c r="Q10" s="30" t="str">
        <f>IF(Y$8="","",W$8)</f>
        <v/>
      </c>
      <c r="R10" s="26" t="str">
        <f t="shared" ref="R10:R16" si="19">IF(S10="","",IF(S10-U10&gt;0,"○",IF(S10-U10&lt;0,"●",IF(S10-U10=0,"△","?"))))</f>
        <v/>
      </c>
      <c r="S10" s="27" t="str">
        <f>IF(W$9="","",Y$9)</f>
        <v/>
      </c>
      <c r="T10" s="27" t="s">
        <v>1</v>
      </c>
      <c r="U10" s="30" t="str">
        <f>IF(Y$9="","",W$9)</f>
        <v/>
      </c>
      <c r="V10" s="162" t="s">
        <v>16</v>
      </c>
      <c r="W10" s="162"/>
      <c r="X10" s="162"/>
      <c r="Y10" s="162"/>
      <c r="Z10" s="26" t="str">
        <f t="shared" si="2"/>
        <v/>
      </c>
      <c r="AA10" s="29"/>
      <c r="AB10" s="27" t="s">
        <v>1</v>
      </c>
      <c r="AC10" s="28"/>
      <c r="AD10" s="26" t="str">
        <f t="shared" si="3"/>
        <v/>
      </c>
      <c r="AE10" s="29"/>
      <c r="AF10" s="27" t="s">
        <v>1</v>
      </c>
      <c r="AG10" s="28"/>
      <c r="AH10" s="26" t="str">
        <f t="shared" si="4"/>
        <v/>
      </c>
      <c r="AI10" s="29"/>
      <c r="AJ10" s="27" t="s">
        <v>1</v>
      </c>
      <c r="AK10" s="28"/>
      <c r="AL10" s="26" t="str">
        <f t="shared" si="5"/>
        <v/>
      </c>
      <c r="AM10" s="29"/>
      <c r="AN10" s="27" t="s">
        <v>1</v>
      </c>
      <c r="AO10" s="28"/>
      <c r="AP10" s="26" t="str">
        <f t="shared" si="6"/>
        <v/>
      </c>
      <c r="AQ10" s="29"/>
      <c r="AR10" s="27" t="s">
        <v>1</v>
      </c>
      <c r="AS10" s="28"/>
      <c r="AT10" s="26" t="str">
        <f t="shared" si="7"/>
        <v/>
      </c>
      <c r="AU10" s="29"/>
      <c r="AV10" s="27" t="s">
        <v>1</v>
      </c>
      <c r="AW10" s="28"/>
      <c r="AX10" s="26" t="str">
        <f t="shared" si="8"/>
        <v/>
      </c>
      <c r="AY10" s="29"/>
      <c r="AZ10" s="27" t="s">
        <v>1</v>
      </c>
      <c r="BA10" s="28"/>
      <c r="BB10" s="31" t="str">
        <f t="shared" si="0"/>
        <v/>
      </c>
      <c r="BC10" s="31" t="str">
        <f t="shared" si="9"/>
        <v/>
      </c>
      <c r="BD10" s="31" t="str">
        <f t="shared" si="10"/>
        <v/>
      </c>
      <c r="BE10" s="31" t="str">
        <f t="shared" si="11"/>
        <v/>
      </c>
      <c r="BF10" s="31" t="str">
        <f t="shared" si="12"/>
        <v/>
      </c>
      <c r="BG10" s="31" t="str">
        <f t="shared" si="13"/>
        <v/>
      </c>
      <c r="BH10" s="31" t="str">
        <f t="shared" si="14"/>
        <v/>
      </c>
      <c r="BI10" s="31"/>
      <c r="BJ10" s="22" t="str">
        <f t="shared" si="15"/>
        <v/>
      </c>
    </row>
    <row r="11" spans="1:62" ht="36.75" customHeight="1" x14ac:dyDescent="0.1">
      <c r="A11" s="21"/>
      <c r="B11" s="26" t="str">
        <f t="shared" si="1"/>
        <v/>
      </c>
      <c r="C11" s="27" t="str">
        <f>IF(AA5="","",AC5)</f>
        <v/>
      </c>
      <c r="D11" s="27" t="s">
        <v>1</v>
      </c>
      <c r="E11" s="30" t="str">
        <f>IF(AC$5="","",AA$5)</f>
        <v/>
      </c>
      <c r="F11" s="26" t="str">
        <f t="shared" si="16"/>
        <v/>
      </c>
      <c r="G11" s="27" t="str">
        <f>IF(AA$6="","",AC$6)</f>
        <v/>
      </c>
      <c r="H11" s="27" t="s">
        <v>1</v>
      </c>
      <c r="I11" s="30" t="str">
        <f>IF(AC$6="","",AA$6)</f>
        <v/>
      </c>
      <c r="J11" s="26" t="str">
        <f t="shared" si="17"/>
        <v/>
      </c>
      <c r="K11" s="27" t="str">
        <f>IF(AA$7="","",AC$7)</f>
        <v/>
      </c>
      <c r="L11" s="27" t="s">
        <v>1</v>
      </c>
      <c r="M11" s="30" t="str">
        <f>IF(AC$7="","",AA$7)</f>
        <v/>
      </c>
      <c r="N11" s="26" t="str">
        <f t="shared" si="18"/>
        <v/>
      </c>
      <c r="O11" s="27" t="str">
        <f>IF(AA$8="","",AC$8)</f>
        <v/>
      </c>
      <c r="P11" s="27" t="s">
        <v>1</v>
      </c>
      <c r="Q11" s="30" t="str">
        <f>IF(AC$8="","",AA$8)</f>
        <v/>
      </c>
      <c r="R11" s="26" t="str">
        <f t="shared" si="19"/>
        <v/>
      </c>
      <c r="S11" s="27" t="str">
        <f>IF(AA$9="","",AC$9)</f>
        <v/>
      </c>
      <c r="T11" s="27" t="s">
        <v>1</v>
      </c>
      <c r="U11" s="30" t="str">
        <f>IF(AC$9="","",AA$9)</f>
        <v/>
      </c>
      <c r="V11" s="26" t="str">
        <f t="shared" ref="V11:V16" si="20">IF(W11="","",IF(W11-Y11&gt;0,"○",IF(W11-Y11&lt;0,"●",IF(W11-Y11=0,"△","?"))))</f>
        <v/>
      </c>
      <c r="W11" s="27" t="str">
        <f>IF(AA$10="","",AC$10)</f>
        <v/>
      </c>
      <c r="X11" s="27" t="s">
        <v>1</v>
      </c>
      <c r="Y11" s="30" t="str">
        <f>IF(AC$10="","",AA$10)</f>
        <v/>
      </c>
      <c r="Z11" s="162" t="s">
        <v>16</v>
      </c>
      <c r="AA11" s="162"/>
      <c r="AB11" s="162"/>
      <c r="AC11" s="162"/>
      <c r="AD11" s="26" t="str">
        <f t="shared" si="3"/>
        <v/>
      </c>
      <c r="AE11" s="29"/>
      <c r="AF11" s="27" t="s">
        <v>1</v>
      </c>
      <c r="AG11" s="28"/>
      <c r="AH11" s="26" t="str">
        <f t="shared" si="4"/>
        <v/>
      </c>
      <c r="AI11" s="29"/>
      <c r="AJ11" s="27" t="s">
        <v>1</v>
      </c>
      <c r="AK11" s="28"/>
      <c r="AL11" s="26" t="str">
        <f t="shared" si="5"/>
        <v/>
      </c>
      <c r="AM11" s="29"/>
      <c r="AN11" s="27" t="s">
        <v>1</v>
      </c>
      <c r="AO11" s="28"/>
      <c r="AP11" s="26" t="str">
        <f t="shared" si="6"/>
        <v/>
      </c>
      <c r="AQ11" s="29"/>
      <c r="AR11" s="27" t="s">
        <v>1</v>
      </c>
      <c r="AS11" s="28"/>
      <c r="AT11" s="26" t="str">
        <f t="shared" si="7"/>
        <v/>
      </c>
      <c r="AU11" s="29"/>
      <c r="AV11" s="27" t="s">
        <v>1</v>
      </c>
      <c r="AW11" s="28"/>
      <c r="AX11" s="26" t="str">
        <f t="shared" si="8"/>
        <v/>
      </c>
      <c r="AY11" s="29"/>
      <c r="AZ11" s="27" t="s">
        <v>1</v>
      </c>
      <c r="BA11" s="28"/>
      <c r="BB11" s="31" t="str">
        <f t="shared" si="0"/>
        <v/>
      </c>
      <c r="BC11" s="31" t="str">
        <f t="shared" si="9"/>
        <v/>
      </c>
      <c r="BD11" s="31" t="str">
        <f t="shared" si="10"/>
        <v/>
      </c>
      <c r="BE11" s="31" t="str">
        <f t="shared" si="11"/>
        <v/>
      </c>
      <c r="BF11" s="31" t="str">
        <f t="shared" si="12"/>
        <v/>
      </c>
      <c r="BG11" s="31" t="str">
        <f t="shared" si="13"/>
        <v/>
      </c>
      <c r="BH11" s="31" t="str">
        <f t="shared" si="14"/>
        <v/>
      </c>
      <c r="BI11" s="31"/>
      <c r="BJ11" s="22" t="str">
        <f t="shared" si="15"/>
        <v/>
      </c>
    </row>
    <row r="12" spans="1:62" ht="36.75" customHeight="1" x14ac:dyDescent="0.1">
      <c r="A12" s="21"/>
      <c r="B12" s="26" t="str">
        <f t="shared" ref="B12:B17" si="21">IF(C12="","",IF(C12-E12&gt;0,"○",IF(C12-E12&lt;0,"●",IF(C12-E12=0,"△","?"))))</f>
        <v/>
      </c>
      <c r="C12" s="27" t="str">
        <f>IF(AE$5="","",AG$5)</f>
        <v/>
      </c>
      <c r="D12" s="27" t="s">
        <v>1</v>
      </c>
      <c r="E12" s="30" t="str">
        <f>IF(AG$5="","",AE$5)</f>
        <v/>
      </c>
      <c r="F12" s="26" t="str">
        <f t="shared" si="16"/>
        <v/>
      </c>
      <c r="G12" s="27" t="str">
        <f>IF(AE$6="","",AG$6)</f>
        <v/>
      </c>
      <c r="H12" s="27" t="s">
        <v>1</v>
      </c>
      <c r="I12" s="30" t="str">
        <f>IF(AG$6="","",AE$6)</f>
        <v/>
      </c>
      <c r="J12" s="26" t="str">
        <f t="shared" si="17"/>
        <v/>
      </c>
      <c r="K12" s="27" t="str">
        <f>IF(AE$7="","",AG$7)</f>
        <v/>
      </c>
      <c r="L12" s="27" t="s">
        <v>1</v>
      </c>
      <c r="M12" s="30" t="str">
        <f>IF(AG$7="","",AE$7)</f>
        <v/>
      </c>
      <c r="N12" s="26" t="str">
        <f t="shared" si="18"/>
        <v/>
      </c>
      <c r="O12" s="27" t="str">
        <f>IF(AE$8="","",AG$8)</f>
        <v/>
      </c>
      <c r="P12" s="27" t="s">
        <v>1</v>
      </c>
      <c r="Q12" s="30" t="str">
        <f>IF(AG$8="","",AE$8)</f>
        <v/>
      </c>
      <c r="R12" s="26" t="str">
        <f t="shared" si="19"/>
        <v/>
      </c>
      <c r="S12" s="27" t="str">
        <f>IF(AE$9="","",AG$9)</f>
        <v/>
      </c>
      <c r="T12" s="27" t="s">
        <v>1</v>
      </c>
      <c r="U12" s="30" t="str">
        <f>IF(AG$9="","",AE$9)</f>
        <v/>
      </c>
      <c r="V12" s="26" t="str">
        <f t="shared" si="20"/>
        <v/>
      </c>
      <c r="W12" s="27" t="str">
        <f>IF(AE$10="","",AG$10)</f>
        <v/>
      </c>
      <c r="X12" s="27" t="s">
        <v>1</v>
      </c>
      <c r="Y12" s="30" t="str">
        <f>IF(AG$10="","",AE$10)</f>
        <v/>
      </c>
      <c r="Z12" s="26" t="str">
        <f t="shared" ref="Z12:Z17" si="22">IF(AA12="","",IF(AA12-AC12&gt;0,"○",IF(AA12-AC12&lt;0,"●",IF(AA12-AC12=0,"△","?"))))</f>
        <v/>
      </c>
      <c r="AA12" s="27" t="str">
        <f>IF(AE$11="","",AG$11)</f>
        <v/>
      </c>
      <c r="AB12" s="27" t="s">
        <v>1</v>
      </c>
      <c r="AC12" s="30" t="str">
        <f>IF(AG$11="","",AE$11)</f>
        <v/>
      </c>
      <c r="AD12" s="162" t="s">
        <v>16</v>
      </c>
      <c r="AE12" s="162"/>
      <c r="AF12" s="162"/>
      <c r="AG12" s="162"/>
      <c r="AH12" s="26" t="str">
        <f t="shared" si="4"/>
        <v/>
      </c>
      <c r="AI12" s="29"/>
      <c r="AJ12" s="27"/>
      <c r="AK12" s="28"/>
      <c r="AL12" s="26" t="str">
        <f t="shared" si="5"/>
        <v/>
      </c>
      <c r="AM12" s="29"/>
      <c r="AN12" s="27" t="s">
        <v>1</v>
      </c>
      <c r="AO12" s="28"/>
      <c r="AP12" s="26" t="str">
        <f t="shared" si="6"/>
        <v/>
      </c>
      <c r="AQ12" s="29"/>
      <c r="AR12" s="27" t="s">
        <v>1</v>
      </c>
      <c r="AS12" s="28"/>
      <c r="AT12" s="26" t="str">
        <f t="shared" si="7"/>
        <v/>
      </c>
      <c r="AU12" s="29"/>
      <c r="AV12" s="27" t="s">
        <v>1</v>
      </c>
      <c r="AW12" s="28"/>
      <c r="AX12" s="26" t="str">
        <f t="shared" si="8"/>
        <v/>
      </c>
      <c r="AY12" s="29"/>
      <c r="AZ12" s="27"/>
      <c r="BA12" s="28"/>
      <c r="BB12" s="31" t="str">
        <f t="shared" si="0"/>
        <v/>
      </c>
      <c r="BC12" s="31" t="str">
        <f t="shared" si="9"/>
        <v/>
      </c>
      <c r="BD12" s="31" t="str">
        <f t="shared" si="10"/>
        <v/>
      </c>
      <c r="BE12" s="31" t="str">
        <f t="shared" si="11"/>
        <v/>
      </c>
      <c r="BF12" s="31" t="str">
        <f t="shared" si="12"/>
        <v/>
      </c>
      <c r="BG12" s="31" t="str">
        <f t="shared" si="13"/>
        <v/>
      </c>
      <c r="BH12" s="31" t="str">
        <f t="shared" si="14"/>
        <v/>
      </c>
      <c r="BI12" s="31"/>
      <c r="BJ12" s="22" t="str">
        <f t="shared" si="15"/>
        <v/>
      </c>
    </row>
    <row r="13" spans="1:62" ht="36.75" hidden="1" customHeight="1" x14ac:dyDescent="0.1">
      <c r="A13" s="21">
        <f>対戦カード!AW10</f>
        <v>0</v>
      </c>
      <c r="B13" s="26" t="str">
        <f t="shared" si="21"/>
        <v/>
      </c>
      <c r="C13" s="27" t="str">
        <f>IF(AI$5="","",AK$5)</f>
        <v/>
      </c>
      <c r="D13" s="27" t="s">
        <v>1</v>
      </c>
      <c r="E13" s="30" t="str">
        <f>IF(AK$5="","",AI$5)</f>
        <v/>
      </c>
      <c r="F13" s="26" t="str">
        <f t="shared" si="16"/>
        <v/>
      </c>
      <c r="G13" s="27" t="str">
        <f>IF(AI$6="","",AK$6)</f>
        <v/>
      </c>
      <c r="H13" s="27" t="s">
        <v>1</v>
      </c>
      <c r="I13" s="30" t="str">
        <f>IF(AK$6="","",AI$6)</f>
        <v/>
      </c>
      <c r="J13" s="26" t="str">
        <f t="shared" si="17"/>
        <v/>
      </c>
      <c r="K13" s="27" t="str">
        <f>IF(AI$7="","",AK$7)</f>
        <v/>
      </c>
      <c r="L13" s="27" t="s">
        <v>1</v>
      </c>
      <c r="M13" s="30" t="str">
        <f>IF(AK$7="","",AI$7)</f>
        <v/>
      </c>
      <c r="N13" s="26" t="str">
        <f t="shared" si="18"/>
        <v/>
      </c>
      <c r="O13" s="27" t="str">
        <f>IF(AI$8="","",AK$8)</f>
        <v/>
      </c>
      <c r="P13" s="27" t="s">
        <v>1</v>
      </c>
      <c r="Q13" s="30" t="str">
        <f>IF(AK$8="","",AI$8)</f>
        <v/>
      </c>
      <c r="R13" s="26" t="str">
        <f t="shared" si="19"/>
        <v/>
      </c>
      <c r="S13" s="27" t="str">
        <f>IF(AI$9="","",AK$9)</f>
        <v/>
      </c>
      <c r="T13" s="27" t="s">
        <v>1</v>
      </c>
      <c r="U13" s="30" t="str">
        <f>IF(AK$9="","",AI$9)</f>
        <v/>
      </c>
      <c r="V13" s="26" t="str">
        <f t="shared" si="20"/>
        <v/>
      </c>
      <c r="W13" s="27" t="str">
        <f>IF(AI$10="","",AK$10)</f>
        <v/>
      </c>
      <c r="X13" s="27" t="s">
        <v>1</v>
      </c>
      <c r="Y13" s="30" t="str">
        <f>IF(AK$10="","",AI$10)</f>
        <v/>
      </c>
      <c r="Z13" s="26" t="str">
        <f t="shared" si="22"/>
        <v/>
      </c>
      <c r="AA13" s="27" t="str">
        <f>IF(AI$11="","",AK$11)</f>
        <v/>
      </c>
      <c r="AB13" s="27" t="s">
        <v>1</v>
      </c>
      <c r="AC13" s="30" t="str">
        <f>IF(AK$11="","",AI$11)</f>
        <v/>
      </c>
      <c r="AD13" s="26" t="str">
        <f>IF(AE13="","",IF(AE13-AG13&gt;0,"○",IF(AE13-AG13&lt;0,"●",IF(AE13-AG13=0,"△","?"))))</f>
        <v/>
      </c>
      <c r="AE13" s="27" t="str">
        <f>IF(AI$12="","",AK$12)</f>
        <v/>
      </c>
      <c r="AF13" s="27" t="s">
        <v>1</v>
      </c>
      <c r="AG13" s="30" t="str">
        <f>IF(AK$12="","",AI$12)</f>
        <v/>
      </c>
      <c r="AH13" s="165" t="s">
        <v>17</v>
      </c>
      <c r="AI13" s="166"/>
      <c r="AJ13" s="166"/>
      <c r="AK13" s="167"/>
      <c r="AL13" s="26" t="str">
        <f t="shared" si="5"/>
        <v/>
      </c>
      <c r="AM13" s="29"/>
      <c r="AN13" s="27" t="s">
        <v>1</v>
      </c>
      <c r="AO13" s="28"/>
      <c r="AP13" s="26" t="str">
        <f t="shared" si="6"/>
        <v/>
      </c>
      <c r="AQ13" s="29"/>
      <c r="AR13" s="27" t="s">
        <v>1</v>
      </c>
      <c r="AS13" s="28"/>
      <c r="AT13" s="26" t="str">
        <f t="shared" si="7"/>
        <v/>
      </c>
      <c r="AU13" s="29"/>
      <c r="AV13" s="27" t="s">
        <v>1</v>
      </c>
      <c r="AW13" s="28"/>
      <c r="AX13" s="26" t="str">
        <f>IF(AY13="","",IF(AY13-BA13&gt;0,"○",IF(AY13-BA13&lt;0,"●",IF(AY13-BA13=0,"△","?"))))</f>
        <v/>
      </c>
      <c r="AY13" s="27" t="str">
        <f>IF(BC$12="","",BE$12)</f>
        <v/>
      </c>
      <c r="AZ13" s="27" t="s">
        <v>1</v>
      </c>
      <c r="BA13" s="30" t="str">
        <f>IF(BE$12="","",BC$12)</f>
        <v/>
      </c>
      <c r="BB13" s="31">
        <f t="shared" ref="BB13" si="23">IF(A13="","",COUNTIF($B13:$AW13,"○"))</f>
        <v>0</v>
      </c>
      <c r="BC13" s="31">
        <f t="shared" si="9"/>
        <v>0</v>
      </c>
      <c r="BD13" s="31">
        <f t="shared" si="10"/>
        <v>0</v>
      </c>
      <c r="BE13" s="31">
        <f t="shared" si="11"/>
        <v>0</v>
      </c>
      <c r="BF13" s="31">
        <f t="shared" si="12"/>
        <v>0</v>
      </c>
      <c r="BG13" s="31">
        <f t="shared" si="13"/>
        <v>0</v>
      </c>
      <c r="BH13" s="31">
        <f>IF(A13="","",BF13-BG13)</f>
        <v>0</v>
      </c>
      <c r="BI13" s="31"/>
      <c r="BJ13" s="22">
        <f t="shared" si="15"/>
        <v>10000</v>
      </c>
    </row>
    <row r="14" spans="1:62" ht="36.75" hidden="1" customHeight="1" x14ac:dyDescent="0.1">
      <c r="A14" s="21">
        <f>対戦カード!AX10</f>
        <v>0</v>
      </c>
      <c r="B14" s="26" t="str">
        <f t="shared" si="21"/>
        <v/>
      </c>
      <c r="C14" s="27" t="str">
        <f>IF(AM$5="","",AO$5)</f>
        <v/>
      </c>
      <c r="D14" s="27" t="s">
        <v>1</v>
      </c>
      <c r="E14" s="30" t="str">
        <f>IF(AO$5="","",AM$5)</f>
        <v/>
      </c>
      <c r="F14" s="26" t="str">
        <f>IF(G14="","",IF(G14-I14&gt;0,"○",IF(G14-I14&lt;0,"●",IF(G14-I14=0,"△","?"))))</f>
        <v/>
      </c>
      <c r="G14" s="27" t="str">
        <f>IF(AM$6="","",AO$6)</f>
        <v/>
      </c>
      <c r="H14" s="27" t="s">
        <v>1</v>
      </c>
      <c r="I14" s="30" t="str">
        <f>IF(AO$6="","",AM$6)</f>
        <v/>
      </c>
      <c r="J14" s="26" t="str">
        <f t="shared" si="17"/>
        <v/>
      </c>
      <c r="K14" s="27" t="str">
        <f>IF(AM$7="","",AO$7)</f>
        <v/>
      </c>
      <c r="L14" s="27" t="s">
        <v>1</v>
      </c>
      <c r="M14" s="30" t="str">
        <f>IF(AO$7="","",AM$7)</f>
        <v/>
      </c>
      <c r="N14" s="26" t="str">
        <f t="shared" si="18"/>
        <v/>
      </c>
      <c r="O14" s="27" t="str">
        <f>IF(AM$8="","",AO$8)</f>
        <v/>
      </c>
      <c r="P14" s="27" t="s">
        <v>1</v>
      </c>
      <c r="Q14" s="30" t="str">
        <f>IF(AO$8="","",AM$8)</f>
        <v/>
      </c>
      <c r="R14" s="26" t="str">
        <f t="shared" si="19"/>
        <v/>
      </c>
      <c r="S14" s="27" t="str">
        <f>IF(AM$9="","",AO$9)</f>
        <v/>
      </c>
      <c r="T14" s="27" t="s">
        <v>1</v>
      </c>
      <c r="U14" s="30" t="str">
        <f>IF(AO$9="","",AM$9)</f>
        <v/>
      </c>
      <c r="V14" s="26" t="str">
        <f t="shared" si="20"/>
        <v/>
      </c>
      <c r="W14" s="27" t="str">
        <f>IF(AM$10="","",AO$10)</f>
        <v/>
      </c>
      <c r="X14" s="27" t="s">
        <v>1</v>
      </c>
      <c r="Y14" s="30" t="str">
        <f>IF(AO$10="","",AM$10)</f>
        <v/>
      </c>
      <c r="Z14" s="26" t="str">
        <f t="shared" si="22"/>
        <v/>
      </c>
      <c r="AA14" s="27" t="str">
        <f>IF(AM$11="","",AO$11)</f>
        <v/>
      </c>
      <c r="AB14" s="27" t="s">
        <v>1</v>
      </c>
      <c r="AC14" s="30" t="str">
        <f>IF(AO$11="","",AM$11)</f>
        <v/>
      </c>
      <c r="AD14" s="26" t="str">
        <f>IF(AE14="","",IF(AE14-AG14&gt;0,"○",IF(AE14-AG14&lt;0,"●",IF(AE14-AG14=0,"△","?"))))</f>
        <v/>
      </c>
      <c r="AE14" s="27" t="str">
        <f>IF(AM$12="","",AO$12)</f>
        <v/>
      </c>
      <c r="AF14" s="27" t="s">
        <v>1</v>
      </c>
      <c r="AG14" s="30" t="str">
        <f>IF(AO$12="","",AM$12)</f>
        <v/>
      </c>
      <c r="AH14" s="26" t="str">
        <f>IF(AI14="","",IF(AI14-AK14&gt;0,"○",IF(AI14-AK14&lt;0,"●",IF(AI14-AK14=0,"△","?"))))</f>
        <v/>
      </c>
      <c r="AI14" s="27" t="str">
        <f>IF(AM$13="","",AO$13)</f>
        <v/>
      </c>
      <c r="AJ14" s="27" t="s">
        <v>1</v>
      </c>
      <c r="AK14" s="30" t="str">
        <f>IF(AO$13="","",AM$13)</f>
        <v/>
      </c>
      <c r="AL14" s="165" t="s">
        <v>17</v>
      </c>
      <c r="AM14" s="166"/>
      <c r="AN14" s="166"/>
      <c r="AO14" s="167"/>
      <c r="AP14" s="26" t="str">
        <f t="shared" si="6"/>
        <v/>
      </c>
      <c r="AQ14" s="29"/>
      <c r="AR14" s="27" t="s">
        <v>1</v>
      </c>
      <c r="AS14" s="28"/>
      <c r="AT14" s="26" t="str">
        <f t="shared" si="7"/>
        <v/>
      </c>
      <c r="AU14" s="29"/>
      <c r="AV14" s="27" t="s">
        <v>1</v>
      </c>
      <c r="AW14" s="28"/>
      <c r="AX14" s="26" t="str">
        <f>IF(AY14="","",IF(AY14-BA14&gt;0,"○",IF(AY14-BA14&lt;0,"●",IF(AY14-BA14=0,"△","?"))))</f>
        <v/>
      </c>
      <c r="AY14" s="27" t="str">
        <f>IF(BG$12="","",BI$12)</f>
        <v/>
      </c>
      <c r="AZ14" s="27" t="s">
        <v>1</v>
      </c>
      <c r="BA14" s="30" t="str">
        <f>IF(BI$12="","",BG$12)</f>
        <v/>
      </c>
      <c r="BB14" s="31">
        <f>IF(A14="","",COUNTIF($B14:$AW14,"○"))</f>
        <v>0</v>
      </c>
      <c r="BC14" s="31">
        <f>IF(A14="","",COUNTIF($B14:$AW14,"△"))</f>
        <v>0</v>
      </c>
      <c r="BD14" s="31">
        <f>IF(A14="","",COUNTIF($B14:$AW14,"●"))</f>
        <v>0</v>
      </c>
      <c r="BE14" s="31">
        <f>IF(A14="","",((COUNTIF($B14:$AW14,"○")*3)+(COUNTIF($B14:$AW14,"△"))))</f>
        <v>0</v>
      </c>
      <c r="BF14" s="31">
        <f t="shared" si="12"/>
        <v>0</v>
      </c>
      <c r="BG14" s="31">
        <f t="shared" si="13"/>
        <v>0</v>
      </c>
      <c r="BH14" s="31">
        <f>IF(A14="","",BF14-BG14)</f>
        <v>0</v>
      </c>
      <c r="BI14" s="31"/>
      <c r="BJ14" s="22"/>
    </row>
    <row r="15" spans="1:62" ht="36.75" hidden="1" customHeight="1" x14ac:dyDescent="0.1">
      <c r="A15" s="21">
        <f>対戦カード!AY10</f>
        <v>0</v>
      </c>
      <c r="B15" s="26" t="str">
        <f t="shared" si="21"/>
        <v/>
      </c>
      <c r="C15" s="27" t="str">
        <f>IF(AQ5="","",AS5)</f>
        <v/>
      </c>
      <c r="D15" s="27" t="s">
        <v>1</v>
      </c>
      <c r="E15" s="30" t="str">
        <f>IF(AS$5="","",AQ$5)</f>
        <v/>
      </c>
      <c r="F15" s="26" t="str">
        <f>IF(G15="","",IF(G15-I15&gt;0,"○",IF(G15-I15&lt;0,"●",IF(G15-I15=0,"△","?"))))</f>
        <v/>
      </c>
      <c r="G15" s="27" t="str">
        <f>IF(AQ$6="","",AS$6)</f>
        <v/>
      </c>
      <c r="H15" s="27" t="s">
        <v>1</v>
      </c>
      <c r="I15" s="30" t="str">
        <f>IF(AS$6="","",AQ$6)</f>
        <v/>
      </c>
      <c r="J15" s="26" t="str">
        <f t="shared" si="17"/>
        <v/>
      </c>
      <c r="K15" s="27" t="str">
        <f>IF(AQ$7="","",AS$7)</f>
        <v/>
      </c>
      <c r="L15" s="27" t="s">
        <v>1</v>
      </c>
      <c r="M15" s="30" t="str">
        <f>IF(AS$7="","",AQ$7)</f>
        <v/>
      </c>
      <c r="N15" s="26" t="str">
        <f t="shared" si="18"/>
        <v/>
      </c>
      <c r="O15" s="27" t="str">
        <f>IF(AQ$8="","",AS$8)</f>
        <v/>
      </c>
      <c r="P15" s="27" t="s">
        <v>1</v>
      </c>
      <c r="Q15" s="30" t="str">
        <f>IF(AS$8="","",AQ$8)</f>
        <v/>
      </c>
      <c r="R15" s="26" t="str">
        <f t="shared" si="19"/>
        <v/>
      </c>
      <c r="S15" s="27" t="str">
        <f>IF(AQ$9="","",AS$9)</f>
        <v/>
      </c>
      <c r="T15" s="27" t="s">
        <v>1</v>
      </c>
      <c r="U15" s="30" t="str">
        <f>IF(AS$9="","",AQ$9)</f>
        <v/>
      </c>
      <c r="V15" s="26" t="str">
        <f t="shared" si="20"/>
        <v/>
      </c>
      <c r="W15" s="27" t="str">
        <f>IF(AQ$10="","",AS$10)</f>
        <v/>
      </c>
      <c r="X15" s="27" t="s">
        <v>1</v>
      </c>
      <c r="Y15" s="30" t="str">
        <f>IF(AS$10="","",AQ$10)</f>
        <v/>
      </c>
      <c r="Z15" s="26" t="str">
        <f t="shared" si="22"/>
        <v/>
      </c>
      <c r="AA15" s="27" t="str">
        <f>IF(AQ$11="","",AS$11)</f>
        <v/>
      </c>
      <c r="AB15" s="27" t="s">
        <v>1</v>
      </c>
      <c r="AC15" s="30" t="str">
        <f>IF(AS$11="","",AQ$11)</f>
        <v/>
      </c>
      <c r="AD15" s="26" t="str">
        <f>IF(AE15="","",IF(AE15-AG15&gt;0,"○",IF(AE15-AG15&lt;0,"●",IF(AE15-AG15=0,"△","?"))))</f>
        <v/>
      </c>
      <c r="AE15" s="27" t="str">
        <f>IF(AQ$12="","",AS$12)</f>
        <v/>
      </c>
      <c r="AF15" s="27" t="s">
        <v>1</v>
      </c>
      <c r="AG15" s="30" t="str">
        <f>IF(AS$12="","",AQ$12)</f>
        <v/>
      </c>
      <c r="AH15" s="26" t="str">
        <f>IF(AI15="","",IF(AI15-AK15&gt;0,"○",IF(AI15-AK15&lt;0,"●",IF(AI15-AK15=0,"△","?"))))</f>
        <v/>
      </c>
      <c r="AI15" s="27" t="str">
        <f>IF(AQ$13="","",AS$13)</f>
        <v/>
      </c>
      <c r="AJ15" s="27" t="s">
        <v>1</v>
      </c>
      <c r="AK15" s="30" t="str">
        <f>IF(AS$13="","",AQ$13)</f>
        <v/>
      </c>
      <c r="AL15" s="26" t="str">
        <f>IF(AM15="","",IF(AM15-AO15&gt;0,"○",IF(AM15-AO15&lt;0,"●",IF(AM15-AO15=0,"△","?"))))</f>
        <v/>
      </c>
      <c r="AM15" s="27" t="str">
        <f>IF(AQ$14="","",AS$14)</f>
        <v/>
      </c>
      <c r="AN15" s="27" t="s">
        <v>1</v>
      </c>
      <c r="AO15" s="30" t="str">
        <f>IF(AS$14="","",AQ$14)</f>
        <v/>
      </c>
      <c r="AP15" s="165" t="s">
        <v>17</v>
      </c>
      <c r="AQ15" s="166"/>
      <c r="AR15" s="166"/>
      <c r="AS15" s="167"/>
      <c r="AT15" s="26" t="str">
        <f t="shared" si="7"/>
        <v/>
      </c>
      <c r="AU15" s="29"/>
      <c r="AV15" s="27" t="s">
        <v>1</v>
      </c>
      <c r="AW15" s="28"/>
      <c r="AX15" s="26" t="str">
        <f>IF(AY15="","",IF(AY15-BA15&gt;0,"○",IF(AY15-BA15&lt;0,"●",IF(AY15-BA15=0,"△","?"))))</f>
        <v/>
      </c>
      <c r="AY15" s="27" t="str">
        <f>IF(BK$12="","",BM$12)</f>
        <v/>
      </c>
      <c r="AZ15" s="27" t="s">
        <v>1</v>
      </c>
      <c r="BA15" s="30" t="str">
        <f>IF(BM$12="","",BK$12)</f>
        <v/>
      </c>
      <c r="BB15" s="31">
        <f>IF(A15="","",COUNTIF($B15:$AW15,"○"))</f>
        <v>0</v>
      </c>
      <c r="BC15" s="31">
        <f>IF(A15="","",COUNTIF($B15:$AW15,"△"))</f>
        <v>0</v>
      </c>
      <c r="BD15" s="31">
        <f>IF(A15="","",COUNTIF($B15:$AW15,"●"))</f>
        <v>0</v>
      </c>
      <c r="BE15" s="31">
        <f>IF(A15="","",((COUNTIF($B15:$AW15,"○")*3)+(COUNTIF($B15:$AW15,"△"))))</f>
        <v>0</v>
      </c>
      <c r="BF15" s="31">
        <f t="shared" si="12"/>
        <v>0</v>
      </c>
      <c r="BG15" s="31">
        <f t="shared" si="13"/>
        <v>0</v>
      </c>
      <c r="BH15" s="31">
        <f>IF(A15="","",BF15-BG15)</f>
        <v>0</v>
      </c>
      <c r="BI15" s="31"/>
      <c r="BJ15" s="22"/>
    </row>
    <row r="16" spans="1:62" ht="36.75" hidden="1" customHeight="1" x14ac:dyDescent="0.1">
      <c r="A16" s="21">
        <f>対戦カード!AZ10</f>
        <v>0</v>
      </c>
      <c r="B16" s="26" t="str">
        <f t="shared" si="21"/>
        <v/>
      </c>
      <c r="C16" s="27" t="str">
        <f>IF(AU$5="","",AW$5)</f>
        <v/>
      </c>
      <c r="D16" s="27" t="s">
        <v>1</v>
      </c>
      <c r="E16" s="30" t="str">
        <f>IF(AW$5="","",AU$5)</f>
        <v/>
      </c>
      <c r="F16" s="26" t="str">
        <f>IF(G16="","",IF(G16-I16&gt;0,"○",IF(G16-I16&lt;0,"●",IF(G16-I16=0,"△","?"))))</f>
        <v/>
      </c>
      <c r="G16" s="27" t="str">
        <f>IF(AU$6="","",AW$6)</f>
        <v/>
      </c>
      <c r="H16" s="27" t="s">
        <v>1</v>
      </c>
      <c r="I16" s="30" t="str">
        <f>IF(AW$6="","",AU$6)</f>
        <v/>
      </c>
      <c r="J16" s="26" t="str">
        <f t="shared" si="17"/>
        <v/>
      </c>
      <c r="K16" s="27" t="str">
        <f>IF(AU$7="","",AW$7)</f>
        <v/>
      </c>
      <c r="L16" s="27" t="s">
        <v>1</v>
      </c>
      <c r="M16" s="30" t="str">
        <f>IF(AW$7="","",AU$7)</f>
        <v/>
      </c>
      <c r="N16" s="26" t="str">
        <f t="shared" si="18"/>
        <v/>
      </c>
      <c r="O16" s="27" t="str">
        <f>IF(AU$8="","",AW$8)</f>
        <v/>
      </c>
      <c r="P16" s="27" t="s">
        <v>1</v>
      </c>
      <c r="Q16" s="30" t="str">
        <f>IF(AW$8="","",AU$8)</f>
        <v/>
      </c>
      <c r="R16" s="26" t="str">
        <f t="shared" si="19"/>
        <v/>
      </c>
      <c r="S16" s="27" t="str">
        <f>IF(AU$9="","",AW$9)</f>
        <v/>
      </c>
      <c r="T16" s="27" t="s">
        <v>1</v>
      </c>
      <c r="U16" s="30" t="str">
        <f>IF(AW$9="","",AU$9)</f>
        <v/>
      </c>
      <c r="V16" s="26" t="str">
        <f t="shared" si="20"/>
        <v/>
      </c>
      <c r="W16" s="27" t="str">
        <f>IF(AU$10="","",AW$10)</f>
        <v/>
      </c>
      <c r="X16" s="27" t="s">
        <v>1</v>
      </c>
      <c r="Y16" s="30" t="str">
        <f>IF(AW$10="","",AU$10)</f>
        <v/>
      </c>
      <c r="Z16" s="26" t="str">
        <f t="shared" si="22"/>
        <v/>
      </c>
      <c r="AA16" s="27" t="str">
        <f>IF(AU$11="","",AW$11)</f>
        <v/>
      </c>
      <c r="AB16" s="27" t="s">
        <v>1</v>
      </c>
      <c r="AC16" s="30" t="str">
        <f>IF(AW$11="","",AU$11)</f>
        <v/>
      </c>
      <c r="AD16" s="26" t="str">
        <f>IF(AE16="","",IF(AE16-AG16&gt;0,"○",IF(AE16-AG16&lt;0,"●",IF(AE16-AG16=0,"△","?"))))</f>
        <v/>
      </c>
      <c r="AE16" s="27" t="str">
        <f>IF(AU$12="","",AW$12)</f>
        <v/>
      </c>
      <c r="AF16" s="27" t="s">
        <v>1</v>
      </c>
      <c r="AG16" s="30" t="str">
        <f>IF(AW$12="","",AU$12)</f>
        <v/>
      </c>
      <c r="AH16" s="26" t="str">
        <f>IF(AI16="","",IF(AI16-AK16&gt;0,"○",IF(AI16-AK16&lt;0,"●",IF(AI16-AK16=0,"△","?"))))</f>
        <v/>
      </c>
      <c r="AI16" s="27" t="str">
        <f>IF(AU$13="","",AW$13)</f>
        <v/>
      </c>
      <c r="AJ16" s="27" t="s">
        <v>1</v>
      </c>
      <c r="AK16" s="30" t="str">
        <f>IF(AW$13="","",AU$13)</f>
        <v/>
      </c>
      <c r="AL16" s="26" t="str">
        <f>IF(AM16="","",IF(AM16-AO16&gt;0,"○",IF(AM16-AO16&lt;0,"●",IF(AM16-AO16=0,"△","?"))))</f>
        <v/>
      </c>
      <c r="AM16" s="27" t="str">
        <f>IF(AU$14="","",AW$14)</f>
        <v/>
      </c>
      <c r="AN16" s="27" t="s">
        <v>1</v>
      </c>
      <c r="AO16" s="30" t="str">
        <f>IF(AW$14="","",AU$14)</f>
        <v/>
      </c>
      <c r="AP16" s="26" t="str">
        <f>IF(AQ16="","",IF(AQ16-AS16&gt;0,"○",IF(AQ16-AS16&lt;0,"●",IF(AQ16-AS16=0,"△","?"))))</f>
        <v/>
      </c>
      <c r="AQ16" s="27" t="str">
        <f>IF(AU$15="","",AW$15)</f>
        <v/>
      </c>
      <c r="AR16" s="27" t="s">
        <v>1</v>
      </c>
      <c r="AS16" s="30" t="str">
        <f>IF(AW$15="","",AU$15)</f>
        <v/>
      </c>
      <c r="AT16" s="165" t="s">
        <v>17</v>
      </c>
      <c r="AU16" s="166"/>
      <c r="AV16" s="166"/>
      <c r="AW16" s="167"/>
      <c r="AX16" s="26" t="str">
        <f>IF(AY16="","",IF(AY16-BA16&gt;0,"○",IF(AY16-BA16&lt;0,"●",IF(AY16-BA16=0,"△","?"))))</f>
        <v/>
      </c>
      <c r="AY16" s="27" t="str">
        <f>IF(BO$12="","",BQ$12)</f>
        <v/>
      </c>
      <c r="AZ16" s="27" t="s">
        <v>1</v>
      </c>
      <c r="BA16" s="30" t="str">
        <f>IF(BQ$12="","",BO$12)</f>
        <v/>
      </c>
      <c r="BB16" s="31">
        <f>IF(A16="","",COUNTIF($B16:$AW16,"○"))</f>
        <v>0</v>
      </c>
      <c r="BC16" s="31">
        <f>IF(A16="","",COUNTIF($B16:$AW16,"△"))</f>
        <v>0</v>
      </c>
      <c r="BD16" s="31">
        <f>IF(A16="","",COUNTIF($B16:$AW16,"●"))</f>
        <v>0</v>
      </c>
      <c r="BE16" s="31">
        <f>IF(A16="","",((COUNTIF($B16:$AW16,"○")*3)+(COUNTIF($B16:$AW16,"△"))))</f>
        <v>0</v>
      </c>
      <c r="BF16" s="31">
        <f t="shared" si="12"/>
        <v>0</v>
      </c>
      <c r="BG16" s="31">
        <f t="shared" si="13"/>
        <v>0</v>
      </c>
      <c r="BH16" s="31">
        <f>IF(A16="","",BF16-BG16)</f>
        <v>0</v>
      </c>
      <c r="BI16" s="31"/>
      <c r="BJ16" s="22">
        <f>IF(A16="","",BE16*100000+(100+BH16)*100+BF16)</f>
        <v>10000</v>
      </c>
    </row>
    <row r="17" spans="1:62" ht="36.75" customHeight="1" x14ac:dyDescent="0.1">
      <c r="A17" s="21"/>
      <c r="B17" s="26" t="str">
        <f t="shared" si="21"/>
        <v/>
      </c>
      <c r="C17" s="27" t="str">
        <f>IF(BA$5="","",BA$5)</f>
        <v/>
      </c>
      <c r="D17" s="27" t="s">
        <v>1</v>
      </c>
      <c r="E17" s="30" t="str">
        <f>IF(AY$5="","",AY$5)</f>
        <v/>
      </c>
      <c r="F17" s="26" t="str">
        <f t="shared" ref="F17" si="24">IF(G17="","",IF(G17-I17&gt;0,"○",IF(G17-I17&lt;0,"●",IF(G17-I17=0,"△","?"))))</f>
        <v/>
      </c>
      <c r="G17" s="27" t="str">
        <f>IF(BA$6="","",BA$6)</f>
        <v/>
      </c>
      <c r="H17" s="27" t="s">
        <v>1</v>
      </c>
      <c r="I17" s="30" t="str">
        <f>IF(AY$6="","",AY$6)</f>
        <v/>
      </c>
      <c r="J17" s="26" t="str">
        <f t="shared" ref="J17" si="25">IF(K17="","",IF(K17-M17&gt;0,"○",IF(K17-M17&lt;0,"●",IF(K17-M17=0,"△","?"))))</f>
        <v/>
      </c>
      <c r="K17" s="27" t="str">
        <f>IF(BA$7="","",BA$7)</f>
        <v/>
      </c>
      <c r="L17" s="27" t="s">
        <v>1</v>
      </c>
      <c r="M17" s="30" t="str">
        <f>IF(AY$7="","",AY$7)</f>
        <v/>
      </c>
      <c r="N17" s="26" t="str">
        <f t="shared" ref="N17" si="26">IF(O17="","",IF(O17-Q17&gt;0,"○",IF(O17-Q17&lt;0,"●",IF(O17-Q17=0,"△","?"))))</f>
        <v/>
      </c>
      <c r="O17" s="27" t="str">
        <f>IF(BA$8="","",BA$8)</f>
        <v/>
      </c>
      <c r="P17" s="27" t="s">
        <v>1</v>
      </c>
      <c r="Q17" s="30" t="str">
        <f>IF(AY$8="","",AY$8)</f>
        <v/>
      </c>
      <c r="R17" s="26" t="str">
        <f t="shared" ref="R17" si="27">IF(S17="","",IF(S17-U17&gt;0,"○",IF(S17-U17&lt;0,"●",IF(S17-U17=0,"△","?"))))</f>
        <v/>
      </c>
      <c r="S17" s="27" t="str">
        <f>IF(BA$9="","",BA$9)</f>
        <v/>
      </c>
      <c r="T17" s="27" t="s">
        <v>1</v>
      </c>
      <c r="U17" s="30" t="str">
        <f>IF(AY$9="","",AY$9)</f>
        <v/>
      </c>
      <c r="V17" s="26" t="str">
        <f t="shared" ref="V17" si="28">IF(W17="","",IF(W17-Y17&gt;0,"○",IF(W17-Y17&lt;0,"●",IF(W17-Y17=0,"△","?"))))</f>
        <v/>
      </c>
      <c r="W17" s="27" t="str">
        <f>IF(BA$10="","",BA$10)</f>
        <v/>
      </c>
      <c r="X17" s="27" t="s">
        <v>1</v>
      </c>
      <c r="Y17" s="30" t="str">
        <f>IF(AY$10="","",AY$10)</f>
        <v/>
      </c>
      <c r="Z17" s="26" t="str">
        <f t="shared" si="22"/>
        <v/>
      </c>
      <c r="AA17" s="27" t="str">
        <f>IF(AE$11="","",BA11)</f>
        <v/>
      </c>
      <c r="AB17" s="27" t="s">
        <v>1</v>
      </c>
      <c r="AC17" s="30" t="str">
        <f>IF(AG$11="","",AY$11)</f>
        <v/>
      </c>
      <c r="AD17" s="26" t="str">
        <f>IF(AE17="","",IF(AE17-AG17&gt;0,"○",IF(AE17-AG17&lt;0,"●",IF(AE17-AG17=0,"△","?"))))</f>
        <v/>
      </c>
      <c r="AE17" s="27" t="str">
        <f>IF(BA$12="","",BA$12)</f>
        <v/>
      </c>
      <c r="AF17" s="27" t="s">
        <v>1</v>
      </c>
      <c r="AG17" s="30" t="str">
        <f>IF(AY$12="","",AY$12)</f>
        <v/>
      </c>
      <c r="AH17" s="26" t="str">
        <f t="shared" ref="AH17" si="29">IF(AI17="","",IF(AI17-AK17&gt;0,"○",IF(AI17-AK17&lt;0,"●",IF(AI17-AK17=0,"△","?"))))</f>
        <v/>
      </c>
      <c r="AI17" s="29"/>
      <c r="AJ17" s="27"/>
      <c r="AK17" s="28"/>
      <c r="AL17" s="26" t="str">
        <f t="shared" ref="AL17" si="30">IF(AM17="","",IF(AM17-AO17&gt;0,"○",IF(AM17-AO17&lt;0,"●",IF(AM17-AO17=0,"△","?"))))</f>
        <v/>
      </c>
      <c r="AM17" s="29"/>
      <c r="AN17" s="27" t="s">
        <v>1</v>
      </c>
      <c r="AO17" s="28"/>
      <c r="AP17" s="26" t="str">
        <f t="shared" ref="AP17" si="31">IF(AQ17="","",IF(AQ17-AS17&gt;0,"○",IF(AQ17-AS17&lt;0,"●",IF(AQ17-AS17=0,"△","?"))))</f>
        <v/>
      </c>
      <c r="AQ17" s="29"/>
      <c r="AR17" s="27" t="s">
        <v>1</v>
      </c>
      <c r="AS17" s="28"/>
      <c r="AT17" s="26" t="str">
        <f t="shared" ref="AT17" si="32">IF(AU17="","",IF(AU17-AW17&gt;0,"○",IF(AU17-AW17&lt;0,"●",IF(AU17-AW17=0,"△","?"))))</f>
        <v/>
      </c>
      <c r="AU17" s="29"/>
      <c r="AV17" s="27" t="s">
        <v>1</v>
      </c>
      <c r="AW17" s="28"/>
      <c r="AX17" s="162" t="s">
        <v>16</v>
      </c>
      <c r="AY17" s="162"/>
      <c r="AZ17" s="162"/>
      <c r="BA17" s="162"/>
      <c r="BB17" s="31" t="str">
        <f>IF(A17="","",COUNTIF($B17:$AX17,"○"))</f>
        <v/>
      </c>
      <c r="BC17" s="31" t="str">
        <f t="shared" ref="BC17" si="33">IF(A17="","",COUNTIF($B17:$AW17,"△"))</f>
        <v/>
      </c>
      <c r="BD17" s="31" t="str">
        <f t="shared" ref="BD17" si="34">IF(A17="","",COUNTIF($B17:$AW17,"●"))</f>
        <v/>
      </c>
      <c r="BE17" s="31" t="str">
        <f t="shared" ref="BE17" si="35">IF(A17="","",((COUNTIF($B17:$AW17,"○")*3)+(COUNTIF($B17:$AW17,"△"))))</f>
        <v/>
      </c>
      <c r="BF17" s="31" t="str">
        <f t="shared" ref="BF17" si="36">IF(A17="","",SUM(C17,G17,K17,O17,S17,W17,AA17,AE17,AI17,AM17,AQ17,AU17))</f>
        <v/>
      </c>
      <c r="BG17" s="31" t="str">
        <f t="shared" ref="BG17" si="37">IF(A17="","",SUM(E17,I17,M17,Q17,U17,Y17,AC17,AG17,AK17,AO17,AS17,AW17))</f>
        <v/>
      </c>
      <c r="BH17" s="31" t="str">
        <f t="shared" ref="BH17" si="38">IF(A17="","",BF17-BG17)</f>
        <v/>
      </c>
      <c r="BI17" s="31"/>
      <c r="BJ17" s="22" t="str">
        <f t="shared" ref="BJ17" si="39">IF(A17="","",BE17*100000+(100+BH17)*100+BF17)</f>
        <v/>
      </c>
    </row>
    <row r="19" spans="1:62" ht="13.5" x14ac:dyDescent="0.1">
      <c r="A19" s="23"/>
      <c r="B19" s="20" t="s">
        <v>54</v>
      </c>
      <c r="J19" s="24" t="s">
        <v>26</v>
      </c>
    </row>
    <row r="20" spans="1:62" ht="13.5" x14ac:dyDescent="0.1">
      <c r="A20" s="25"/>
      <c r="B20" s="19" t="s">
        <v>55</v>
      </c>
      <c r="J20" s="24" t="s">
        <v>28</v>
      </c>
    </row>
    <row r="21" spans="1:62" ht="13.5" x14ac:dyDescent="0.1">
      <c r="J21" s="24" t="s">
        <v>25</v>
      </c>
    </row>
  </sheetData>
  <mergeCells count="40">
    <mergeCell ref="B2:G2"/>
    <mergeCell ref="H2:K2"/>
    <mergeCell ref="L2:O2"/>
    <mergeCell ref="P2:S2"/>
    <mergeCell ref="BD2:BE2"/>
    <mergeCell ref="BB2:BC2"/>
    <mergeCell ref="BE3:BI3"/>
    <mergeCell ref="AD2:AG2"/>
    <mergeCell ref="T2:W2"/>
    <mergeCell ref="X2:Z2"/>
    <mergeCell ref="AA2:AC2"/>
    <mergeCell ref="BG2:BI2"/>
    <mergeCell ref="BB3:BD3"/>
    <mergeCell ref="B5:E5"/>
    <mergeCell ref="F6:I6"/>
    <mergeCell ref="J7:M7"/>
    <mergeCell ref="AD4:AG4"/>
    <mergeCell ref="AP4:AS4"/>
    <mergeCell ref="AL4:AO4"/>
    <mergeCell ref="AH4:AK4"/>
    <mergeCell ref="B4:E4"/>
    <mergeCell ref="F4:I4"/>
    <mergeCell ref="J4:M4"/>
    <mergeCell ref="N4:Q4"/>
    <mergeCell ref="V4:Y4"/>
    <mergeCell ref="Z4:AC4"/>
    <mergeCell ref="R4:U4"/>
    <mergeCell ref="R9:U9"/>
    <mergeCell ref="N8:Q8"/>
    <mergeCell ref="AX2:BA2"/>
    <mergeCell ref="AX4:BA4"/>
    <mergeCell ref="AX17:BA17"/>
    <mergeCell ref="AT16:AW16"/>
    <mergeCell ref="AP15:AS15"/>
    <mergeCell ref="AL14:AO14"/>
    <mergeCell ref="AT4:AW4"/>
    <mergeCell ref="V10:Y10"/>
    <mergeCell ref="Z11:AC11"/>
    <mergeCell ref="AD12:AG12"/>
    <mergeCell ref="AH13:AK13"/>
  </mergeCells>
  <phoneticPr fontId="2"/>
  <conditionalFormatting sqref="BI5:BI17">
    <cfRule type="cellIs" dxfId="5" priority="19" stopIfTrue="1" operator="equal">
      <formula>1</formula>
    </cfRule>
    <cfRule type="cellIs" dxfId="4" priority="20" stopIfTrue="1" operator="equal">
      <formula>2</formula>
    </cfRule>
    <cfRule type="cellIs" dxfId="3" priority="21" stopIfTrue="1" operator="equal">
      <formula>3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2019-2B64-4772-BC3A-AB84E203257F}">
  <sheetPr>
    <pageSetUpPr fitToPage="1"/>
  </sheetPr>
  <dimension ref="A1:BF20"/>
  <sheetViews>
    <sheetView tabSelected="1" view="pageBreakPreview" zoomScaleNormal="90" zoomScaleSheetLayoutView="100" workbookViewId="0">
      <selection activeCell="A2" sqref="A2"/>
    </sheetView>
  </sheetViews>
  <sheetFormatPr defaultColWidth="9.01171875" defaultRowHeight="13.5" x14ac:dyDescent="0.1"/>
  <cols>
    <col min="1" max="1" width="10.0859375" style="19" customWidth="1"/>
    <col min="2" max="33" width="2.5546875" style="19" customWidth="1"/>
    <col min="34" max="49" width="2.5546875" style="19" hidden="1" customWidth="1"/>
    <col min="50" max="57" width="4.70703125" style="19" customWidth="1"/>
    <col min="58" max="58" width="7.93359375" style="19" hidden="1" customWidth="1"/>
    <col min="59" max="16384" width="9.01171875" style="20"/>
  </cols>
  <sheetData>
    <row r="1" spans="1:58" s="38" customFormat="1" ht="9.75" thickBo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</row>
    <row r="2" spans="1:58" s="36" customFormat="1" ht="24.75" customHeight="1" thickBot="1" x14ac:dyDescent="0.15">
      <c r="A2" s="35">
        <v>2025</v>
      </c>
      <c r="B2" s="177" t="s">
        <v>24</v>
      </c>
      <c r="C2" s="177"/>
      <c r="D2" s="177"/>
      <c r="E2" s="177"/>
      <c r="F2" s="177"/>
      <c r="G2" s="177"/>
      <c r="H2" s="175"/>
      <c r="I2" s="175"/>
      <c r="J2" s="175"/>
      <c r="K2" s="175"/>
      <c r="L2" s="171" t="s">
        <v>42</v>
      </c>
      <c r="M2" s="172"/>
      <c r="N2" s="172"/>
      <c r="O2" s="173"/>
      <c r="P2" s="175"/>
      <c r="Q2" s="175"/>
      <c r="R2" s="175"/>
      <c r="S2" s="175"/>
      <c r="T2" s="175" t="s">
        <v>81</v>
      </c>
      <c r="U2" s="175"/>
      <c r="V2" s="175"/>
      <c r="W2" s="175"/>
      <c r="X2" s="175"/>
      <c r="Y2" s="175"/>
      <c r="Z2" s="175"/>
      <c r="AA2" s="175"/>
      <c r="AB2" s="175"/>
      <c r="AC2" s="175"/>
      <c r="AD2" s="163" t="s">
        <v>47</v>
      </c>
      <c r="AE2" s="163"/>
      <c r="AF2" s="163"/>
      <c r="AG2" s="163"/>
      <c r="AH2" s="35"/>
      <c r="AX2" s="179">
        <f>'[1]8チーム対戦カード'!Z1</f>
        <v>0</v>
      </c>
      <c r="AY2" s="179"/>
      <c r="AZ2" s="178" t="s">
        <v>59</v>
      </c>
      <c r="BA2" s="178"/>
      <c r="BB2" s="45" t="s">
        <v>87</v>
      </c>
      <c r="BC2" s="176" t="s">
        <v>40</v>
      </c>
      <c r="BD2" s="176"/>
      <c r="BE2" s="176"/>
    </row>
    <row r="3" spans="1:58" s="38" customFormat="1" ht="16.5" customHeight="1" x14ac:dyDescent="0.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D3" s="37"/>
      <c r="AX3" s="176" t="s">
        <v>60</v>
      </c>
      <c r="AY3" s="176"/>
      <c r="AZ3" s="176"/>
      <c r="BA3" s="169" t="s">
        <v>63</v>
      </c>
      <c r="BB3" s="169"/>
      <c r="BC3" s="169"/>
      <c r="BD3" s="169"/>
      <c r="BE3" s="169"/>
      <c r="BF3" s="37"/>
    </row>
    <row r="4" spans="1:58" x14ac:dyDescent="0.1">
      <c r="A4" s="33" t="s">
        <v>8</v>
      </c>
      <c r="B4" s="164" t="str">
        <f>IF(A5="","",A5)</f>
        <v>折尾</v>
      </c>
      <c r="C4" s="164"/>
      <c r="D4" s="164"/>
      <c r="E4" s="164"/>
      <c r="F4" s="164" t="str">
        <f>IF(A6="","",A6)</f>
        <v>湯川</v>
      </c>
      <c r="G4" s="164"/>
      <c r="H4" s="164"/>
      <c r="I4" s="164"/>
      <c r="J4" s="164" t="str">
        <f>IF(A7="","",A7)</f>
        <v>ひびき</v>
      </c>
      <c r="K4" s="164"/>
      <c r="L4" s="164"/>
      <c r="M4" s="164"/>
      <c r="N4" s="164" t="str">
        <f>IF($A8="","",$A8)</f>
        <v>ギラヴァンツ</v>
      </c>
      <c r="O4" s="164"/>
      <c r="P4" s="164"/>
      <c r="Q4" s="164"/>
      <c r="R4" s="164" t="str">
        <f>IF($A9="","",$A9)</f>
        <v>花尾</v>
      </c>
      <c r="S4" s="164"/>
      <c r="T4" s="164"/>
      <c r="U4" s="164"/>
      <c r="V4" s="164" t="str">
        <f>IF($A10="","",$A10)</f>
        <v>小倉南S</v>
      </c>
      <c r="W4" s="164"/>
      <c r="X4" s="164"/>
      <c r="Y4" s="164"/>
      <c r="Z4" s="164" t="str">
        <f>IF($A11="","",$A11)</f>
        <v/>
      </c>
      <c r="AA4" s="164"/>
      <c r="AB4" s="164"/>
      <c r="AC4" s="164"/>
      <c r="AD4" s="164" t="str">
        <f>IF($A12="","",$A12)</f>
        <v/>
      </c>
      <c r="AE4" s="164"/>
      <c r="AF4" s="164"/>
      <c r="AG4" s="164"/>
      <c r="AH4" s="164">
        <f>IF($A13="","",$A13)</f>
        <v>0</v>
      </c>
      <c r="AI4" s="164"/>
      <c r="AJ4" s="164"/>
      <c r="AK4" s="164"/>
      <c r="AL4" s="164">
        <f>IF($A14="","",$A14)</f>
        <v>0</v>
      </c>
      <c r="AM4" s="164"/>
      <c r="AN4" s="164"/>
      <c r="AO4" s="164"/>
      <c r="AP4" s="164">
        <f>IF($A15="","",$A15)</f>
        <v>0</v>
      </c>
      <c r="AQ4" s="164"/>
      <c r="AR4" s="164"/>
      <c r="AS4" s="164"/>
      <c r="AT4" s="164">
        <f>IF($A16="","",$A16)</f>
        <v>0</v>
      </c>
      <c r="AU4" s="164"/>
      <c r="AV4" s="164"/>
      <c r="AW4" s="164"/>
      <c r="AX4" s="33" t="s">
        <v>9</v>
      </c>
      <c r="AY4" s="33" t="s">
        <v>10</v>
      </c>
      <c r="AZ4" s="33" t="s">
        <v>11</v>
      </c>
      <c r="BA4" s="33" t="s">
        <v>12</v>
      </c>
      <c r="BB4" s="33" t="s">
        <v>13</v>
      </c>
      <c r="BC4" s="33" t="s">
        <v>14</v>
      </c>
      <c r="BD4" s="33" t="s">
        <v>15</v>
      </c>
      <c r="BE4" s="33" t="s">
        <v>18</v>
      </c>
    </row>
    <row r="5" spans="1:58" ht="36.75" customHeight="1" x14ac:dyDescent="0.1">
      <c r="A5" s="43" t="s">
        <v>82</v>
      </c>
      <c r="B5" s="168" t="s">
        <v>16</v>
      </c>
      <c r="C5" s="168"/>
      <c r="D5" s="168"/>
      <c r="E5" s="168"/>
      <c r="F5" s="39" t="str">
        <f>IF(G5="","",IF(G5-I5&gt;0,"○",IF(G5-I5&lt;0,"●",IF(G5-I5=0,"△","?"))))</f>
        <v/>
      </c>
      <c r="G5" s="44"/>
      <c r="H5" s="41" t="s">
        <v>1</v>
      </c>
      <c r="I5" s="42"/>
      <c r="J5" s="39" t="str">
        <f>IF(K5="","",IF(K5-M5&gt;0,"○",IF(K5-M5&lt;0,"●",IF(K5-M5=0,"△","?"))))</f>
        <v/>
      </c>
      <c r="K5" s="40"/>
      <c r="L5" s="41" t="s">
        <v>1</v>
      </c>
      <c r="M5" s="42"/>
      <c r="N5" s="39" t="str">
        <f>IF(O5="","",IF(O5-Q5&gt;0,"○",IF(O5-Q5&lt;0,"●",IF(O5-Q5=0,"△","?"))))</f>
        <v/>
      </c>
      <c r="O5" s="40"/>
      <c r="P5" s="41" t="s">
        <v>1</v>
      </c>
      <c r="Q5" s="42"/>
      <c r="R5" s="39" t="str">
        <f>IF(S5="","",IF(S5-U5&gt;0,"○",IF(S5-U5&lt;0,"●",IF(S5-U5=0,"△","?"))))</f>
        <v/>
      </c>
      <c r="S5" s="40"/>
      <c r="T5" s="41" t="s">
        <v>1</v>
      </c>
      <c r="U5" s="42"/>
      <c r="V5" s="39" t="str">
        <f>IF(W5="","",IF(W5-Y5&gt;0,"○",IF(W5-Y5&lt;0,"●",IF(W5-Y5=0,"△","?"))))</f>
        <v/>
      </c>
      <c r="W5" s="40"/>
      <c r="X5" s="41" t="s">
        <v>1</v>
      </c>
      <c r="Y5" s="42"/>
      <c r="Z5" s="39" t="str">
        <f>IF(AA5="","",IF(AA5-AC5&gt;0,"○",IF(AA5-AC5&lt;0,"●",IF(AA5-AC5=0,"△","?"))))</f>
        <v/>
      </c>
      <c r="AA5" s="40"/>
      <c r="AB5" s="41" t="s">
        <v>1</v>
      </c>
      <c r="AC5" s="42"/>
      <c r="AD5" s="39" t="str">
        <f>IF(AE5="","",IF(AE5-AG5&gt;0,"○",IF(AE5-AG5&lt;0,"●",IF(AE5-AG5=0,"△","?"))))</f>
        <v/>
      </c>
      <c r="AE5" s="40"/>
      <c r="AF5" s="41" t="s">
        <v>1</v>
      </c>
      <c r="AG5" s="42"/>
      <c r="AH5" s="39"/>
      <c r="AI5" s="40"/>
      <c r="AJ5" s="41"/>
      <c r="AK5" s="42"/>
      <c r="AL5" s="39"/>
      <c r="AM5" s="40"/>
      <c r="AN5" s="41"/>
      <c r="AO5" s="42"/>
      <c r="AP5" s="39"/>
      <c r="AQ5" s="40"/>
      <c r="AR5" s="41"/>
      <c r="AS5" s="42"/>
      <c r="AT5" s="39"/>
      <c r="AU5" s="40"/>
      <c r="AV5" s="41"/>
      <c r="AW5" s="42"/>
      <c r="AX5" s="32">
        <f>IF(A5="","",COUNTIF($B5:$AD5,"○"))</f>
        <v>0</v>
      </c>
      <c r="AY5" s="32">
        <f>IF(A5="","",COUNTIF($B5:$AD5,"△"))</f>
        <v>0</v>
      </c>
      <c r="AZ5" s="32">
        <f>IF(A5="","",COUNTIF($B5:$AD5,"●"))</f>
        <v>0</v>
      </c>
      <c r="BA5" s="32">
        <f>IF(A5="","",((COUNTIF($B5:$AD5,"○")*3)+(COUNTIF($B5:$AD5,"△"))))</f>
        <v>0</v>
      </c>
      <c r="BB5" s="32">
        <f>IF(A5="","",SUM(C5,G5,K5,O5,S5,W5,AA5))</f>
        <v>0</v>
      </c>
      <c r="BC5" s="32">
        <f>IF(A5="","",SUM(E5,I5,M5,Q5,U5,Y5,AC5,AG5))</f>
        <v>0</v>
      </c>
      <c r="BD5" s="32">
        <f>IF(A5="","",BB5-BC5)</f>
        <v>0</v>
      </c>
      <c r="BE5" s="32"/>
      <c r="BF5" s="22">
        <f t="shared" ref="BF5:BF13" si="0">IF(A5="","",BA5*100000+(100+BD5)*100+BB5)</f>
        <v>10000</v>
      </c>
    </row>
    <row r="6" spans="1:58" ht="36.75" customHeight="1" x14ac:dyDescent="0.1">
      <c r="A6" s="21" t="s">
        <v>64</v>
      </c>
      <c r="B6" s="26" t="str">
        <f t="shared" ref="B6:B16" si="1">IF(C6="","",IF(C6-E6&gt;0,"○",IF(C6-E6&lt;0,"●",IF(C6-E6=0,"△","?"))))</f>
        <v/>
      </c>
      <c r="C6" s="27" t="str">
        <f>IF(G5="","",I5)</f>
        <v/>
      </c>
      <c r="D6" s="27" t="s">
        <v>1</v>
      </c>
      <c r="E6" s="30" t="str">
        <f>IF(I5="","",G5)</f>
        <v/>
      </c>
      <c r="F6" s="162" t="s">
        <v>16</v>
      </c>
      <c r="G6" s="162"/>
      <c r="H6" s="162"/>
      <c r="I6" s="162"/>
      <c r="J6" s="26" t="str">
        <f>IF(K6="","",IF(K6-M6&gt;0,"○",IF(K6-M6&lt;0,"●",IF(K6-M6=0,"△","?"))))</f>
        <v/>
      </c>
      <c r="K6" s="29"/>
      <c r="L6" s="27" t="s">
        <v>1</v>
      </c>
      <c r="M6" s="28"/>
      <c r="N6" s="26" t="str">
        <f>IF(O6="","",IF(O6-Q6&gt;0,"○",IF(O6-Q6&lt;0,"●",IF(O6-Q6=0,"△","?"))))</f>
        <v/>
      </c>
      <c r="O6" s="29"/>
      <c r="P6" s="27" t="s">
        <v>1</v>
      </c>
      <c r="Q6" s="28"/>
      <c r="R6" s="26" t="str">
        <f>IF(S6="","",IF(S6-U6&gt;0,"○",IF(S6-U6&lt;0,"●",IF(S6-U6=0,"△","?"))))</f>
        <v/>
      </c>
      <c r="S6" s="29"/>
      <c r="T6" s="27" t="s">
        <v>1</v>
      </c>
      <c r="U6" s="28"/>
      <c r="V6" s="26" t="str">
        <f>IF(W6="","",IF(W6-Y6&gt;0,"○",IF(W6-Y6&lt;0,"●",IF(W6-Y6=0,"△","?"))))</f>
        <v/>
      </c>
      <c r="W6" s="29"/>
      <c r="X6" s="27" t="s">
        <v>1</v>
      </c>
      <c r="Y6" s="28"/>
      <c r="Z6" s="26" t="str">
        <f t="shared" ref="Z6:Z10" si="2">IF(AA6="","",IF(AA6-AC6&gt;0,"○",IF(AA6-AC6&lt;0,"●",IF(AA6-AC6=0,"△","?"))))</f>
        <v/>
      </c>
      <c r="AA6" s="29"/>
      <c r="AB6" s="27" t="s">
        <v>1</v>
      </c>
      <c r="AC6" s="28"/>
      <c r="AD6" s="26" t="str">
        <f t="shared" ref="AD6:AD11" si="3">IF(AE6="","",IF(AE6-AG6&gt;0,"○",IF(AE6-AG6&lt;0,"●",IF(AE6-AG6=0,"△","?"))))</f>
        <v/>
      </c>
      <c r="AE6" s="29"/>
      <c r="AF6" s="27" t="s">
        <v>1</v>
      </c>
      <c r="AG6" s="28"/>
      <c r="AH6" s="26" t="str">
        <f t="shared" ref="AH6:AH12" si="4">IF(AI6="","",IF(AI6-AK6&gt;0,"○",IF(AI6-AK6&lt;0,"●",IF(AI6-AK6=0,"△","?"))))</f>
        <v/>
      </c>
      <c r="AI6" s="29"/>
      <c r="AJ6" s="27" t="s">
        <v>1</v>
      </c>
      <c r="AK6" s="28"/>
      <c r="AL6" s="26" t="str">
        <f t="shared" ref="AL6:AL13" si="5">IF(AM6="","",IF(AM6-AO6&gt;0,"○",IF(AM6-AO6&lt;0,"●",IF(AM6-AO6=0,"△","?"))))</f>
        <v/>
      </c>
      <c r="AM6" s="29"/>
      <c r="AN6" s="27" t="s">
        <v>1</v>
      </c>
      <c r="AO6" s="28"/>
      <c r="AP6" s="26" t="str">
        <f t="shared" ref="AP6:AP14" si="6">IF(AQ6="","",IF(AQ6-AS6&gt;0,"○",IF(AQ6-AS6&lt;0,"●",IF(AQ6-AS6=0,"△","?"))))</f>
        <v/>
      </c>
      <c r="AQ6" s="29"/>
      <c r="AR6" s="27" t="s">
        <v>1</v>
      </c>
      <c r="AS6" s="28"/>
      <c r="AT6" s="26" t="str">
        <f t="shared" ref="AT6:AT15" si="7">IF(AU6="","",IF(AU6-AW6&gt;0,"○",IF(AU6-AW6&lt;0,"●",IF(AU6-AW6=0,"△","?"))))</f>
        <v/>
      </c>
      <c r="AU6" s="29"/>
      <c r="AV6" s="27" t="s">
        <v>1</v>
      </c>
      <c r="AW6" s="28"/>
      <c r="AX6" s="31">
        <f t="shared" ref="AX6:AX12" si="8">IF(A6="","",COUNTIF($B6:$AD6,"○"))</f>
        <v>0</v>
      </c>
      <c r="AY6" s="31">
        <f t="shared" ref="AY6:AY12" si="9">IF(A6="","",COUNTIF($B6:$AD6,"△"))</f>
        <v>0</v>
      </c>
      <c r="AZ6" s="31">
        <f t="shared" ref="AZ6:AZ12" si="10">IF(A6="","",COUNTIF($B6:$AD6,"●"))</f>
        <v>0</v>
      </c>
      <c r="BA6" s="31">
        <f t="shared" ref="BA6:BA12" si="11">IF(A6="","",((COUNTIF($B6:$AD6,"○")*3)+(COUNTIF($B6:$AD6,"△"))))</f>
        <v>0</v>
      </c>
      <c r="BB6" s="31">
        <f t="shared" ref="BB6:BB12" si="12">IF(A6="","",SUM(C6,G6,K6,O6,S6,W6,AA6))</f>
        <v>0</v>
      </c>
      <c r="BC6" s="31">
        <f t="shared" ref="BC6:BC12" si="13">IF(A6="","",SUM(E6,I6,M6,Q6,U6,Y6,AC6,AG6))</f>
        <v>0</v>
      </c>
      <c r="BD6" s="31">
        <f t="shared" ref="BD6:BD12" si="14">IF(A6="","",BB6-BC6)</f>
        <v>0</v>
      </c>
      <c r="BE6" s="31"/>
      <c r="BF6" s="22">
        <f t="shared" si="0"/>
        <v>10000</v>
      </c>
    </row>
    <row r="7" spans="1:58" ht="36.75" customHeight="1" x14ac:dyDescent="0.1">
      <c r="A7" s="21" t="s">
        <v>83</v>
      </c>
      <c r="B7" s="26" t="str">
        <f t="shared" si="1"/>
        <v/>
      </c>
      <c r="C7" s="27" t="str">
        <f>IF(K5="","",M5)</f>
        <v/>
      </c>
      <c r="D7" s="27" t="s">
        <v>1</v>
      </c>
      <c r="E7" s="30" t="str">
        <f>IF(M5="","",K5)</f>
        <v/>
      </c>
      <c r="F7" s="26" t="str">
        <f>IF(G7="","",IF(G7-I7&gt;0,"○",IF(G7-I7&lt;0,"●",IF(G7-I7=0,"△","?"))))</f>
        <v/>
      </c>
      <c r="G7" s="27" t="str">
        <f>IF(K$6="","",M$6)</f>
        <v/>
      </c>
      <c r="H7" s="27" t="s">
        <v>1</v>
      </c>
      <c r="I7" s="30" t="str">
        <f>IF(M$6="","",K$6)</f>
        <v/>
      </c>
      <c r="J7" s="162" t="s">
        <v>16</v>
      </c>
      <c r="K7" s="162"/>
      <c r="L7" s="162"/>
      <c r="M7" s="162"/>
      <c r="N7" s="26" t="str">
        <f>IF(O7="","",IF(O7-Q7&gt;0,"○",IF(O7-Q7&lt;0,"●",IF(O7-Q7=0,"△","?"))))</f>
        <v/>
      </c>
      <c r="O7" s="29"/>
      <c r="P7" s="27" t="s">
        <v>1</v>
      </c>
      <c r="Q7" s="28"/>
      <c r="R7" s="26" t="str">
        <f>IF(S7="","",IF(S7-U7&gt;0,"○",IF(S7-U7&lt;0,"●",IF(S7-U7=0,"△","?"))))</f>
        <v/>
      </c>
      <c r="S7" s="29"/>
      <c r="T7" s="27" t="s">
        <v>1</v>
      </c>
      <c r="U7" s="28"/>
      <c r="V7" s="26" t="str">
        <f>IF(W7="","",IF(W7-Y7&gt;0,"○",IF(W7-Y7&lt;0,"●",IF(W7-Y7=0,"△","?"))))</f>
        <v/>
      </c>
      <c r="W7" s="29"/>
      <c r="X7" s="27" t="s">
        <v>1</v>
      </c>
      <c r="Y7" s="28"/>
      <c r="Z7" s="26" t="str">
        <f t="shared" si="2"/>
        <v/>
      </c>
      <c r="AA7" s="29"/>
      <c r="AB7" s="27" t="s">
        <v>1</v>
      </c>
      <c r="AC7" s="28"/>
      <c r="AD7" s="26" t="str">
        <f t="shared" si="3"/>
        <v/>
      </c>
      <c r="AE7" s="29"/>
      <c r="AF7" s="27" t="s">
        <v>1</v>
      </c>
      <c r="AG7" s="28"/>
      <c r="AH7" s="26" t="str">
        <f t="shared" si="4"/>
        <v/>
      </c>
      <c r="AI7" s="29"/>
      <c r="AJ7" s="27" t="s">
        <v>1</v>
      </c>
      <c r="AK7" s="28"/>
      <c r="AL7" s="26" t="str">
        <f t="shared" si="5"/>
        <v/>
      </c>
      <c r="AM7" s="29"/>
      <c r="AN7" s="27" t="s">
        <v>1</v>
      </c>
      <c r="AO7" s="28"/>
      <c r="AP7" s="26" t="str">
        <f t="shared" si="6"/>
        <v/>
      </c>
      <c r="AQ7" s="29"/>
      <c r="AR7" s="27" t="s">
        <v>1</v>
      </c>
      <c r="AS7" s="28"/>
      <c r="AT7" s="26" t="str">
        <f t="shared" si="7"/>
        <v/>
      </c>
      <c r="AU7" s="29"/>
      <c r="AV7" s="27" t="s">
        <v>1</v>
      </c>
      <c r="AW7" s="28"/>
      <c r="AX7" s="31">
        <f t="shared" si="8"/>
        <v>0</v>
      </c>
      <c r="AY7" s="31">
        <f t="shared" si="9"/>
        <v>0</v>
      </c>
      <c r="AZ7" s="31">
        <f t="shared" si="10"/>
        <v>0</v>
      </c>
      <c r="BA7" s="31">
        <f t="shared" si="11"/>
        <v>0</v>
      </c>
      <c r="BB7" s="31">
        <f t="shared" si="12"/>
        <v>0</v>
      </c>
      <c r="BC7" s="31">
        <f t="shared" si="13"/>
        <v>0</v>
      </c>
      <c r="BD7" s="31">
        <f t="shared" si="14"/>
        <v>0</v>
      </c>
      <c r="BE7" s="31"/>
      <c r="BF7" s="22">
        <f t="shared" si="0"/>
        <v>10000</v>
      </c>
    </row>
    <row r="8" spans="1:58" ht="36.75" customHeight="1" x14ac:dyDescent="0.1">
      <c r="A8" s="21" t="s">
        <v>84</v>
      </c>
      <c r="B8" s="26" t="str">
        <f t="shared" si="1"/>
        <v/>
      </c>
      <c r="C8" s="27" t="str">
        <f>IF(O5="","",Q5)</f>
        <v/>
      </c>
      <c r="D8" s="27" t="s">
        <v>1</v>
      </c>
      <c r="E8" s="30" t="str">
        <f>IF(Q$5="","",O$5)</f>
        <v/>
      </c>
      <c r="F8" s="26" t="str">
        <f t="shared" ref="F8:F13" si="15">IF(G8="","",IF(G8-I8&gt;0,"○",IF(G8-I8&lt;0,"●",IF(G8-I8=0,"△","?"))))</f>
        <v/>
      </c>
      <c r="G8" s="27" t="str">
        <f>IF(O$6="","",Q$6)</f>
        <v/>
      </c>
      <c r="H8" s="27" t="s">
        <v>1</v>
      </c>
      <c r="I8" s="30" t="str">
        <f>IF(Q$6="","",O$6)</f>
        <v/>
      </c>
      <c r="J8" s="26" t="str">
        <f t="shared" ref="J8:J16" si="16">IF(K8="","",IF(K8-M8&gt;0,"○",IF(K8-M8&lt;0,"●",IF(K8-M8=0,"△","?"))))</f>
        <v/>
      </c>
      <c r="K8" s="27" t="str">
        <f>IF(Q$7="","",Q$7)</f>
        <v/>
      </c>
      <c r="L8" s="27" t="s">
        <v>1</v>
      </c>
      <c r="M8" s="30" t="str">
        <f>IF(O$7="","",O$7)</f>
        <v/>
      </c>
      <c r="N8" s="162" t="s">
        <v>16</v>
      </c>
      <c r="O8" s="162"/>
      <c r="P8" s="162"/>
      <c r="Q8" s="162"/>
      <c r="R8" s="26" t="str">
        <f>IF(S8="","",IF(S8-U8&gt;0,"○",IF(S8-U8&lt;0,"●",IF(S8-U8=0,"△","?"))))</f>
        <v/>
      </c>
      <c r="S8" s="29"/>
      <c r="T8" s="27" t="s">
        <v>1</v>
      </c>
      <c r="U8" s="28"/>
      <c r="V8" s="26" t="str">
        <f>IF(W8="","",IF(W8-Y8&gt;0,"○",IF(W8-Y8&lt;0,"●",IF(W8-Y8=0,"△","?"))))</f>
        <v/>
      </c>
      <c r="W8" s="29"/>
      <c r="X8" s="27" t="s">
        <v>1</v>
      </c>
      <c r="Y8" s="28"/>
      <c r="Z8" s="26" t="str">
        <f t="shared" si="2"/>
        <v/>
      </c>
      <c r="AA8" s="29"/>
      <c r="AB8" s="27" t="s">
        <v>1</v>
      </c>
      <c r="AC8" s="28"/>
      <c r="AD8" s="26" t="str">
        <f t="shared" si="3"/>
        <v/>
      </c>
      <c r="AE8" s="29"/>
      <c r="AF8" s="27" t="s">
        <v>1</v>
      </c>
      <c r="AG8" s="28"/>
      <c r="AH8" s="26" t="str">
        <f t="shared" si="4"/>
        <v/>
      </c>
      <c r="AI8" s="29"/>
      <c r="AJ8" s="27" t="s">
        <v>1</v>
      </c>
      <c r="AK8" s="28"/>
      <c r="AL8" s="26" t="str">
        <f t="shared" si="5"/>
        <v/>
      </c>
      <c r="AM8" s="29"/>
      <c r="AN8" s="27" t="s">
        <v>1</v>
      </c>
      <c r="AO8" s="28"/>
      <c r="AP8" s="26" t="str">
        <f t="shared" si="6"/>
        <v/>
      </c>
      <c r="AQ8" s="29"/>
      <c r="AR8" s="27" t="s">
        <v>1</v>
      </c>
      <c r="AS8" s="28"/>
      <c r="AT8" s="26" t="str">
        <f t="shared" si="7"/>
        <v/>
      </c>
      <c r="AU8" s="29"/>
      <c r="AV8" s="27" t="s">
        <v>1</v>
      </c>
      <c r="AW8" s="28"/>
      <c r="AX8" s="31">
        <f t="shared" si="8"/>
        <v>0</v>
      </c>
      <c r="AY8" s="31">
        <f t="shared" si="9"/>
        <v>0</v>
      </c>
      <c r="AZ8" s="31">
        <f t="shared" si="10"/>
        <v>0</v>
      </c>
      <c r="BA8" s="31">
        <f t="shared" si="11"/>
        <v>0</v>
      </c>
      <c r="BB8" s="31">
        <f t="shared" si="12"/>
        <v>0</v>
      </c>
      <c r="BC8" s="31">
        <f t="shared" si="13"/>
        <v>0</v>
      </c>
      <c r="BD8" s="31">
        <f t="shared" si="14"/>
        <v>0</v>
      </c>
      <c r="BE8" s="31"/>
      <c r="BF8" s="22">
        <f t="shared" si="0"/>
        <v>10000</v>
      </c>
    </row>
    <row r="9" spans="1:58" ht="36.75" customHeight="1" x14ac:dyDescent="0.1">
      <c r="A9" s="21" t="s">
        <v>85</v>
      </c>
      <c r="B9" s="26" t="str">
        <f t="shared" si="1"/>
        <v/>
      </c>
      <c r="C9" s="27" t="str">
        <f>IF(S5="","",U5)</f>
        <v/>
      </c>
      <c r="D9" s="27" t="s">
        <v>1</v>
      </c>
      <c r="E9" s="30" t="str">
        <f>IF(U$5="","",S$5)</f>
        <v/>
      </c>
      <c r="F9" s="26" t="str">
        <f t="shared" si="15"/>
        <v/>
      </c>
      <c r="G9" s="27" t="str">
        <f>IF(S$6="","",U$6)</f>
        <v/>
      </c>
      <c r="H9" s="27" t="s">
        <v>1</v>
      </c>
      <c r="I9" s="30" t="str">
        <f>IF(U$6="","",S$6)</f>
        <v/>
      </c>
      <c r="J9" s="26" t="str">
        <f t="shared" si="16"/>
        <v/>
      </c>
      <c r="K9" s="27" t="str">
        <f>IF(S$7="","",U$7)</f>
        <v/>
      </c>
      <c r="L9" s="27" t="s">
        <v>1</v>
      </c>
      <c r="M9" s="30" t="str">
        <f>IF(U$7="","",S$7)</f>
        <v/>
      </c>
      <c r="N9" s="26" t="str">
        <f t="shared" ref="N9:N16" si="17">IF(O9="","",IF(O9-Q9&gt;0,"○",IF(O9-Q9&lt;0,"●",IF(O9-Q9=0,"△","?"))))</f>
        <v/>
      </c>
      <c r="O9" s="27" t="str">
        <f>IF(U$8="","",U$8)</f>
        <v/>
      </c>
      <c r="P9" s="27" t="s">
        <v>1</v>
      </c>
      <c r="Q9" s="30" t="str">
        <f>IF(U$8="","",S$8)</f>
        <v/>
      </c>
      <c r="R9" s="162" t="s">
        <v>16</v>
      </c>
      <c r="S9" s="162"/>
      <c r="T9" s="162"/>
      <c r="U9" s="162"/>
      <c r="V9" s="26" t="str">
        <f>IF(W9="","",IF(W9-Y9&gt;0,"○",IF(W9-Y9&lt;0,"●",IF(W9-Y9=0,"△","?"))))</f>
        <v/>
      </c>
      <c r="W9" s="29"/>
      <c r="X9" s="27" t="s">
        <v>1</v>
      </c>
      <c r="Y9" s="28"/>
      <c r="Z9" s="26" t="str">
        <f t="shared" si="2"/>
        <v/>
      </c>
      <c r="AA9" s="29"/>
      <c r="AB9" s="27" t="s">
        <v>1</v>
      </c>
      <c r="AC9" s="28"/>
      <c r="AD9" s="26" t="str">
        <f t="shared" si="3"/>
        <v/>
      </c>
      <c r="AE9" s="29"/>
      <c r="AF9" s="27" t="s">
        <v>1</v>
      </c>
      <c r="AG9" s="28"/>
      <c r="AH9" s="26" t="str">
        <f t="shared" si="4"/>
        <v/>
      </c>
      <c r="AI9" s="29"/>
      <c r="AJ9" s="27" t="s">
        <v>1</v>
      </c>
      <c r="AK9" s="28"/>
      <c r="AL9" s="26" t="str">
        <f t="shared" si="5"/>
        <v/>
      </c>
      <c r="AM9" s="29"/>
      <c r="AN9" s="27" t="s">
        <v>1</v>
      </c>
      <c r="AO9" s="28"/>
      <c r="AP9" s="26" t="str">
        <f t="shared" si="6"/>
        <v/>
      </c>
      <c r="AQ9" s="29"/>
      <c r="AR9" s="27" t="s">
        <v>1</v>
      </c>
      <c r="AS9" s="28"/>
      <c r="AT9" s="26" t="str">
        <f t="shared" si="7"/>
        <v/>
      </c>
      <c r="AU9" s="29"/>
      <c r="AV9" s="27" t="s">
        <v>1</v>
      </c>
      <c r="AW9" s="28"/>
      <c r="AX9" s="31">
        <f t="shared" si="8"/>
        <v>0</v>
      </c>
      <c r="AY9" s="31">
        <f t="shared" si="9"/>
        <v>0</v>
      </c>
      <c r="AZ9" s="31">
        <f t="shared" si="10"/>
        <v>0</v>
      </c>
      <c r="BA9" s="31">
        <f t="shared" si="11"/>
        <v>0</v>
      </c>
      <c r="BB9" s="31">
        <f t="shared" si="12"/>
        <v>0</v>
      </c>
      <c r="BC9" s="31">
        <f t="shared" si="13"/>
        <v>0</v>
      </c>
      <c r="BD9" s="31">
        <f t="shared" si="14"/>
        <v>0</v>
      </c>
      <c r="BE9" s="31"/>
      <c r="BF9" s="22">
        <f t="shared" si="0"/>
        <v>10000</v>
      </c>
    </row>
    <row r="10" spans="1:58" ht="36.75" customHeight="1" x14ac:dyDescent="0.1">
      <c r="A10" s="21" t="s">
        <v>65</v>
      </c>
      <c r="B10" s="26" t="str">
        <f t="shared" si="1"/>
        <v/>
      </c>
      <c r="C10" s="27" t="str">
        <f>IF(W5="","",Y5)</f>
        <v/>
      </c>
      <c r="D10" s="27" t="s">
        <v>1</v>
      </c>
      <c r="E10" s="30" t="str">
        <f>IF(Y$5="","",W$5)</f>
        <v/>
      </c>
      <c r="F10" s="26" t="str">
        <f t="shared" si="15"/>
        <v/>
      </c>
      <c r="G10" s="27" t="str">
        <f>IF(W$6="","",Y$6)</f>
        <v/>
      </c>
      <c r="H10" s="27" t="s">
        <v>1</v>
      </c>
      <c r="I10" s="30" t="str">
        <f>IF(Y$6="","",W$6)</f>
        <v/>
      </c>
      <c r="J10" s="26" t="str">
        <f t="shared" si="16"/>
        <v/>
      </c>
      <c r="K10" s="27" t="str">
        <f>IF(W$7="","",Y$7)</f>
        <v/>
      </c>
      <c r="L10" s="27" t="s">
        <v>1</v>
      </c>
      <c r="M10" s="30" t="str">
        <f>IF(Y$7="","",W$7)</f>
        <v/>
      </c>
      <c r="N10" s="26" t="str">
        <f t="shared" si="17"/>
        <v/>
      </c>
      <c r="O10" s="27" t="str">
        <f>IF(W$8="","",Y$8)</f>
        <v/>
      </c>
      <c r="P10" s="27" t="s">
        <v>1</v>
      </c>
      <c r="Q10" s="30" t="str">
        <f>IF(Y$8="","",W$8)</f>
        <v/>
      </c>
      <c r="R10" s="26" t="str">
        <f t="shared" ref="R10:R16" si="18">IF(S10="","",IF(S10-U10&gt;0,"○",IF(S10-U10&lt;0,"●",IF(S10-U10=0,"△","?"))))</f>
        <v/>
      </c>
      <c r="S10" s="27" t="str">
        <f>IF(W$9="","",Y$9)</f>
        <v/>
      </c>
      <c r="T10" s="27" t="s">
        <v>1</v>
      </c>
      <c r="U10" s="30" t="str">
        <f>IF(Y$9="","",W$9)</f>
        <v/>
      </c>
      <c r="V10" s="162" t="s">
        <v>16</v>
      </c>
      <c r="W10" s="162"/>
      <c r="X10" s="162"/>
      <c r="Y10" s="162"/>
      <c r="Z10" s="26" t="str">
        <f t="shared" si="2"/>
        <v/>
      </c>
      <c r="AA10" s="29"/>
      <c r="AB10" s="27" t="s">
        <v>1</v>
      </c>
      <c r="AC10" s="28"/>
      <c r="AD10" s="26" t="str">
        <f t="shared" si="3"/>
        <v/>
      </c>
      <c r="AE10" s="29"/>
      <c r="AF10" s="27" t="s">
        <v>1</v>
      </c>
      <c r="AG10" s="28"/>
      <c r="AH10" s="26" t="str">
        <f t="shared" si="4"/>
        <v/>
      </c>
      <c r="AI10" s="29"/>
      <c r="AJ10" s="27" t="s">
        <v>1</v>
      </c>
      <c r="AK10" s="28"/>
      <c r="AL10" s="26" t="str">
        <f t="shared" si="5"/>
        <v/>
      </c>
      <c r="AM10" s="29"/>
      <c r="AN10" s="27" t="s">
        <v>1</v>
      </c>
      <c r="AO10" s="28"/>
      <c r="AP10" s="26" t="str">
        <f t="shared" si="6"/>
        <v/>
      </c>
      <c r="AQ10" s="29"/>
      <c r="AR10" s="27" t="s">
        <v>1</v>
      </c>
      <c r="AS10" s="28"/>
      <c r="AT10" s="26" t="str">
        <f t="shared" si="7"/>
        <v/>
      </c>
      <c r="AU10" s="29"/>
      <c r="AV10" s="27" t="s">
        <v>1</v>
      </c>
      <c r="AW10" s="28"/>
      <c r="AX10" s="31">
        <f t="shared" si="8"/>
        <v>0</v>
      </c>
      <c r="AY10" s="31">
        <f t="shared" si="9"/>
        <v>0</v>
      </c>
      <c r="AZ10" s="31">
        <f t="shared" si="10"/>
        <v>0</v>
      </c>
      <c r="BA10" s="31">
        <f t="shared" si="11"/>
        <v>0</v>
      </c>
      <c r="BB10" s="31">
        <f t="shared" si="12"/>
        <v>0</v>
      </c>
      <c r="BC10" s="31">
        <f t="shared" si="13"/>
        <v>0</v>
      </c>
      <c r="BD10" s="31">
        <f t="shared" si="14"/>
        <v>0</v>
      </c>
      <c r="BE10" s="31"/>
      <c r="BF10" s="22">
        <f t="shared" si="0"/>
        <v>10000</v>
      </c>
    </row>
    <row r="11" spans="1:58" ht="36.75" customHeight="1" x14ac:dyDescent="0.1">
      <c r="A11" s="21"/>
      <c r="B11" s="26" t="str">
        <f t="shared" si="1"/>
        <v/>
      </c>
      <c r="C11" s="27" t="str">
        <f>IF(AA5="","",AC5)</f>
        <v/>
      </c>
      <c r="D11" s="27" t="s">
        <v>1</v>
      </c>
      <c r="E11" s="30" t="str">
        <f>IF(AC$5="","",AA$5)</f>
        <v/>
      </c>
      <c r="F11" s="26" t="str">
        <f t="shared" si="15"/>
        <v/>
      </c>
      <c r="G11" s="27" t="str">
        <f>IF(AA$6="","",AC$6)</f>
        <v/>
      </c>
      <c r="H11" s="27" t="s">
        <v>1</v>
      </c>
      <c r="I11" s="30" t="str">
        <f>IF(AC$6="","",AA$6)</f>
        <v/>
      </c>
      <c r="J11" s="26" t="str">
        <f t="shared" si="16"/>
        <v/>
      </c>
      <c r="K11" s="27" t="str">
        <f>IF(AA$7="","",AC$7)</f>
        <v/>
      </c>
      <c r="L11" s="27" t="s">
        <v>1</v>
      </c>
      <c r="M11" s="30" t="str">
        <f>IF(AC$7="","",AA$7)</f>
        <v/>
      </c>
      <c r="N11" s="26" t="str">
        <f t="shared" si="17"/>
        <v/>
      </c>
      <c r="O11" s="27" t="str">
        <f>IF(AA$8="","",AC$8)</f>
        <v/>
      </c>
      <c r="P11" s="27" t="s">
        <v>1</v>
      </c>
      <c r="Q11" s="30" t="str">
        <f>IF(AC$8="","",AA$8)</f>
        <v/>
      </c>
      <c r="R11" s="26" t="str">
        <f t="shared" si="18"/>
        <v/>
      </c>
      <c r="S11" s="27" t="str">
        <f>IF(AA$9="","",AC$9)</f>
        <v/>
      </c>
      <c r="T11" s="27" t="s">
        <v>1</v>
      </c>
      <c r="U11" s="30" t="str">
        <f>IF(AC$9="","",AA$9)</f>
        <v/>
      </c>
      <c r="V11" s="26" t="str">
        <f t="shared" ref="V11:V16" si="19">IF(W11="","",IF(W11-Y11&gt;0,"○",IF(W11-Y11&lt;0,"●",IF(W11-Y11=0,"△","?"))))</f>
        <v/>
      </c>
      <c r="W11" s="27" t="str">
        <f>IF(AA$10="","",AC$10)</f>
        <v/>
      </c>
      <c r="X11" s="27" t="s">
        <v>1</v>
      </c>
      <c r="Y11" s="30" t="str">
        <f>IF(AC$10="","",AA$10)</f>
        <v/>
      </c>
      <c r="Z11" s="162" t="s">
        <v>16</v>
      </c>
      <c r="AA11" s="162"/>
      <c r="AB11" s="162"/>
      <c r="AC11" s="162"/>
      <c r="AD11" s="26" t="str">
        <f t="shared" si="3"/>
        <v/>
      </c>
      <c r="AE11" s="29"/>
      <c r="AF11" s="27" t="s">
        <v>1</v>
      </c>
      <c r="AG11" s="28"/>
      <c r="AH11" s="26" t="str">
        <f t="shared" si="4"/>
        <v/>
      </c>
      <c r="AI11" s="29"/>
      <c r="AJ11" s="27" t="s">
        <v>1</v>
      </c>
      <c r="AK11" s="28"/>
      <c r="AL11" s="26" t="str">
        <f t="shared" si="5"/>
        <v/>
      </c>
      <c r="AM11" s="29"/>
      <c r="AN11" s="27" t="s">
        <v>1</v>
      </c>
      <c r="AO11" s="28"/>
      <c r="AP11" s="26" t="str">
        <f t="shared" si="6"/>
        <v/>
      </c>
      <c r="AQ11" s="29"/>
      <c r="AR11" s="27" t="s">
        <v>1</v>
      </c>
      <c r="AS11" s="28"/>
      <c r="AT11" s="26" t="str">
        <f t="shared" si="7"/>
        <v/>
      </c>
      <c r="AU11" s="29"/>
      <c r="AV11" s="27" t="s">
        <v>1</v>
      </c>
      <c r="AW11" s="28"/>
      <c r="AX11" s="31" t="str">
        <f t="shared" si="8"/>
        <v/>
      </c>
      <c r="AY11" s="31" t="str">
        <f t="shared" si="9"/>
        <v/>
      </c>
      <c r="AZ11" s="31" t="str">
        <f t="shared" si="10"/>
        <v/>
      </c>
      <c r="BA11" s="31" t="str">
        <f t="shared" si="11"/>
        <v/>
      </c>
      <c r="BB11" s="31" t="str">
        <f t="shared" si="12"/>
        <v/>
      </c>
      <c r="BC11" s="31" t="str">
        <f t="shared" si="13"/>
        <v/>
      </c>
      <c r="BD11" s="31" t="str">
        <f t="shared" si="14"/>
        <v/>
      </c>
      <c r="BE11" s="31"/>
      <c r="BF11" s="22" t="str">
        <f t="shared" si="0"/>
        <v/>
      </c>
    </row>
    <row r="12" spans="1:58" ht="36.75" customHeight="1" x14ac:dyDescent="0.1">
      <c r="A12" s="21"/>
      <c r="B12" s="26" t="str">
        <f t="shared" si="1"/>
        <v/>
      </c>
      <c r="C12" s="27" t="str">
        <f>IF(AE$5="","",AG$5)</f>
        <v/>
      </c>
      <c r="D12" s="27" t="s">
        <v>1</v>
      </c>
      <c r="E12" s="30" t="str">
        <f>IF(AG$5="","",AE$5)</f>
        <v/>
      </c>
      <c r="F12" s="26" t="str">
        <f t="shared" si="15"/>
        <v/>
      </c>
      <c r="G12" s="27" t="str">
        <f>IF(AE$6="","",AG$6)</f>
        <v/>
      </c>
      <c r="H12" s="27" t="s">
        <v>1</v>
      </c>
      <c r="I12" s="30" t="str">
        <f>IF(AG$6="","",AE$6)</f>
        <v/>
      </c>
      <c r="J12" s="26" t="str">
        <f t="shared" si="16"/>
        <v/>
      </c>
      <c r="K12" s="27" t="str">
        <f>IF(AE$7="","",AG$7)</f>
        <v/>
      </c>
      <c r="L12" s="27" t="s">
        <v>1</v>
      </c>
      <c r="M12" s="30" t="str">
        <f>IF(AG$7="","",AE$7)</f>
        <v/>
      </c>
      <c r="N12" s="26" t="str">
        <f t="shared" si="17"/>
        <v/>
      </c>
      <c r="O12" s="27" t="str">
        <f>IF(AE$8="","",AG$8)</f>
        <v/>
      </c>
      <c r="P12" s="27" t="s">
        <v>1</v>
      </c>
      <c r="Q12" s="30" t="str">
        <f>IF(AG$8="","",AE$8)</f>
        <v/>
      </c>
      <c r="R12" s="26" t="str">
        <f t="shared" si="18"/>
        <v/>
      </c>
      <c r="S12" s="27" t="str">
        <f>IF(AE$9="","",AG$9)</f>
        <v/>
      </c>
      <c r="T12" s="27" t="s">
        <v>1</v>
      </c>
      <c r="U12" s="30" t="str">
        <f>IF(AG$9="","",AE$9)</f>
        <v/>
      </c>
      <c r="V12" s="26" t="str">
        <f t="shared" si="19"/>
        <v/>
      </c>
      <c r="W12" s="27" t="str">
        <f>IF(AE$10="","",AG$10)</f>
        <v/>
      </c>
      <c r="X12" s="27" t="s">
        <v>1</v>
      </c>
      <c r="Y12" s="30" t="str">
        <f>IF(AG$10="","",AE$10)</f>
        <v/>
      </c>
      <c r="Z12" s="26" t="str">
        <f t="shared" ref="Z12:Z16" si="20">IF(AA12="","",IF(AA12-AC12&gt;0,"○",IF(AA12-AC12&lt;0,"●",IF(AA12-AC12=0,"△","?"))))</f>
        <v/>
      </c>
      <c r="AA12" s="27" t="str">
        <f>IF(AE$11="","",AG$11)</f>
        <v/>
      </c>
      <c r="AB12" s="27" t="s">
        <v>1</v>
      </c>
      <c r="AC12" s="30" t="str">
        <f>IF(AG$11="","",AE$11)</f>
        <v/>
      </c>
      <c r="AD12" s="162" t="s">
        <v>16</v>
      </c>
      <c r="AE12" s="162"/>
      <c r="AF12" s="162"/>
      <c r="AG12" s="162"/>
      <c r="AH12" s="26" t="str">
        <f t="shared" si="4"/>
        <v/>
      </c>
      <c r="AI12" s="29"/>
      <c r="AJ12" s="27"/>
      <c r="AK12" s="28"/>
      <c r="AL12" s="26" t="str">
        <f t="shared" si="5"/>
        <v/>
      </c>
      <c r="AM12" s="29"/>
      <c r="AN12" s="27" t="s">
        <v>1</v>
      </c>
      <c r="AO12" s="28"/>
      <c r="AP12" s="26" t="str">
        <f t="shared" si="6"/>
        <v/>
      </c>
      <c r="AQ12" s="29"/>
      <c r="AR12" s="27" t="s">
        <v>1</v>
      </c>
      <c r="AS12" s="28"/>
      <c r="AT12" s="26" t="str">
        <f t="shared" si="7"/>
        <v/>
      </c>
      <c r="AU12" s="29"/>
      <c r="AV12" s="27" t="s">
        <v>1</v>
      </c>
      <c r="AW12" s="28"/>
      <c r="AX12" s="31" t="str">
        <f t="shared" si="8"/>
        <v/>
      </c>
      <c r="AY12" s="31" t="str">
        <f t="shared" si="9"/>
        <v/>
      </c>
      <c r="AZ12" s="31" t="str">
        <f t="shared" si="10"/>
        <v/>
      </c>
      <c r="BA12" s="31" t="str">
        <f t="shared" si="11"/>
        <v/>
      </c>
      <c r="BB12" s="31" t="str">
        <f t="shared" si="12"/>
        <v/>
      </c>
      <c r="BC12" s="31" t="str">
        <f t="shared" si="13"/>
        <v/>
      </c>
      <c r="BD12" s="31" t="str">
        <f t="shared" si="14"/>
        <v/>
      </c>
      <c r="BE12" s="31"/>
      <c r="BF12" s="22" t="str">
        <f t="shared" si="0"/>
        <v/>
      </c>
    </row>
    <row r="13" spans="1:58" ht="36.75" hidden="1" customHeight="1" x14ac:dyDescent="0.1">
      <c r="A13" s="21">
        <f>'[1]8チーム対戦カード'!BO10</f>
        <v>0</v>
      </c>
      <c r="B13" s="26" t="str">
        <f t="shared" si="1"/>
        <v/>
      </c>
      <c r="C13" s="27" t="str">
        <f>IF(AI$5="","",AK$5)</f>
        <v/>
      </c>
      <c r="D13" s="27" t="s">
        <v>1</v>
      </c>
      <c r="E13" s="30" t="str">
        <f>IF(AK$5="","",AI$5)</f>
        <v/>
      </c>
      <c r="F13" s="26" t="str">
        <f t="shared" si="15"/>
        <v/>
      </c>
      <c r="G13" s="27" t="str">
        <f>IF(AI$6="","",AK$6)</f>
        <v/>
      </c>
      <c r="H13" s="27" t="s">
        <v>1</v>
      </c>
      <c r="I13" s="30" t="str">
        <f>IF(AK$6="","",AI$6)</f>
        <v/>
      </c>
      <c r="J13" s="26" t="str">
        <f t="shared" si="16"/>
        <v/>
      </c>
      <c r="K13" s="27" t="str">
        <f>IF(AI$7="","",AK$7)</f>
        <v/>
      </c>
      <c r="L13" s="27" t="s">
        <v>1</v>
      </c>
      <c r="M13" s="30" t="str">
        <f>IF(AK$7="","",AI$7)</f>
        <v/>
      </c>
      <c r="N13" s="26" t="str">
        <f t="shared" si="17"/>
        <v/>
      </c>
      <c r="O13" s="27" t="str">
        <f>IF(AI$8="","",AK$8)</f>
        <v/>
      </c>
      <c r="P13" s="27" t="s">
        <v>1</v>
      </c>
      <c r="Q13" s="30" t="str">
        <f>IF(AK$8="","",AI$8)</f>
        <v/>
      </c>
      <c r="R13" s="26" t="str">
        <f t="shared" si="18"/>
        <v/>
      </c>
      <c r="S13" s="27" t="str">
        <f>IF(AI$9="","",AK$9)</f>
        <v/>
      </c>
      <c r="T13" s="27" t="s">
        <v>1</v>
      </c>
      <c r="U13" s="30" t="str">
        <f>IF(AK$9="","",AI$9)</f>
        <v/>
      </c>
      <c r="V13" s="26" t="str">
        <f t="shared" si="19"/>
        <v/>
      </c>
      <c r="W13" s="27" t="str">
        <f>IF(AI$10="","",AK$10)</f>
        <v/>
      </c>
      <c r="X13" s="27" t="s">
        <v>1</v>
      </c>
      <c r="Y13" s="30" t="str">
        <f>IF(AK$10="","",AI$10)</f>
        <v/>
      </c>
      <c r="Z13" s="26" t="str">
        <f t="shared" si="20"/>
        <v/>
      </c>
      <c r="AA13" s="27" t="str">
        <f>IF(AI$11="","",AK$11)</f>
        <v/>
      </c>
      <c r="AB13" s="27" t="s">
        <v>1</v>
      </c>
      <c r="AC13" s="30" t="str">
        <f>IF(AK$11="","",AI$11)</f>
        <v/>
      </c>
      <c r="AD13" s="26" t="str">
        <f>IF(AE13="","",IF(AE13-AG13&gt;0,"○",IF(AE13-AG13&lt;0,"●",IF(AE13-AG13=0,"△","?"))))</f>
        <v/>
      </c>
      <c r="AE13" s="27" t="str">
        <f>IF(AI$12="","",AK$12)</f>
        <v/>
      </c>
      <c r="AF13" s="27" t="s">
        <v>1</v>
      </c>
      <c r="AG13" s="30" t="str">
        <f>IF(AK$12="","",AI$12)</f>
        <v/>
      </c>
      <c r="AH13" s="165" t="s">
        <v>17</v>
      </c>
      <c r="AI13" s="166"/>
      <c r="AJ13" s="166"/>
      <c r="AK13" s="167"/>
      <c r="AL13" s="26" t="str">
        <f t="shared" si="5"/>
        <v/>
      </c>
      <c r="AM13" s="29"/>
      <c r="AN13" s="27" t="s">
        <v>1</v>
      </c>
      <c r="AO13" s="28"/>
      <c r="AP13" s="26" t="str">
        <f t="shared" si="6"/>
        <v/>
      </c>
      <c r="AQ13" s="29"/>
      <c r="AR13" s="27" t="s">
        <v>1</v>
      </c>
      <c r="AS13" s="28"/>
      <c r="AT13" s="26" t="str">
        <f t="shared" si="7"/>
        <v/>
      </c>
      <c r="AU13" s="29"/>
      <c r="AV13" s="27" t="s">
        <v>1</v>
      </c>
      <c r="AW13" s="28"/>
      <c r="AX13" s="31">
        <f>IF(A13="","",COUNTIF($B13:$AW13,"○"))</f>
        <v>0</v>
      </c>
      <c r="AY13" s="31">
        <f>IF(A13="","",COUNTIF($B13:$AW13,"△"))</f>
        <v>0</v>
      </c>
      <c r="AZ13" s="31">
        <f>IF(A13="","",COUNTIF($B13:$AW13,"●"))</f>
        <v>0</v>
      </c>
      <c r="BA13" s="31">
        <f>IF(A13="","",((COUNTIF($B13:$AW13,"○")*3)+(COUNTIF($B13:$AW13,"△"))))</f>
        <v>0</v>
      </c>
      <c r="BB13" s="31">
        <f>IF(A13="","",SUM(C13,G13,K13,O13,S13,W13,AA13,AE13,AI13,AM13,AQ13,AU13))</f>
        <v>0</v>
      </c>
      <c r="BC13" s="31">
        <f>IF(A13="","",SUM(E13,I13,M13,Q13,U13,Y13,AC13,AG13,AK13,AO13,AS13,AW13))</f>
        <v>0</v>
      </c>
      <c r="BD13" s="31">
        <f>IF(A13="","",BB13-BC13)</f>
        <v>0</v>
      </c>
      <c r="BE13" s="31"/>
      <c r="BF13" s="22">
        <f t="shared" si="0"/>
        <v>10000</v>
      </c>
    </row>
    <row r="14" spans="1:58" ht="36.75" hidden="1" customHeight="1" x14ac:dyDescent="0.1">
      <c r="A14" s="21">
        <f>'[1]8チーム対戦カード'!BP10</f>
        <v>0</v>
      </c>
      <c r="B14" s="26" t="str">
        <f t="shared" si="1"/>
        <v/>
      </c>
      <c r="C14" s="27" t="str">
        <f>IF(AM$5="","",AO$5)</f>
        <v/>
      </c>
      <c r="D14" s="27" t="s">
        <v>1</v>
      </c>
      <c r="E14" s="30" t="str">
        <f>IF(AO$5="","",AM$5)</f>
        <v/>
      </c>
      <c r="F14" s="26" t="str">
        <f>IF(G14="","",IF(G14-I14&gt;0,"○",IF(G14-I14&lt;0,"●",IF(G14-I14=0,"△","?"))))</f>
        <v/>
      </c>
      <c r="G14" s="27" t="str">
        <f>IF(AM$6="","",AO$6)</f>
        <v/>
      </c>
      <c r="H14" s="27" t="s">
        <v>1</v>
      </c>
      <c r="I14" s="30" t="str">
        <f>IF(AO$6="","",AM$6)</f>
        <v/>
      </c>
      <c r="J14" s="26" t="str">
        <f t="shared" si="16"/>
        <v/>
      </c>
      <c r="K14" s="27" t="str">
        <f>IF(AM$7="","",AO$7)</f>
        <v/>
      </c>
      <c r="L14" s="27" t="s">
        <v>1</v>
      </c>
      <c r="M14" s="30" t="str">
        <f>IF(AO$7="","",AM$7)</f>
        <v/>
      </c>
      <c r="N14" s="26" t="str">
        <f t="shared" si="17"/>
        <v/>
      </c>
      <c r="O14" s="27" t="str">
        <f>IF(AM$8="","",AO$8)</f>
        <v/>
      </c>
      <c r="P14" s="27" t="s">
        <v>1</v>
      </c>
      <c r="Q14" s="30" t="str">
        <f>IF(AO$8="","",AM$8)</f>
        <v/>
      </c>
      <c r="R14" s="26" t="str">
        <f t="shared" si="18"/>
        <v/>
      </c>
      <c r="S14" s="27" t="str">
        <f>IF(AM$9="","",AO$9)</f>
        <v/>
      </c>
      <c r="T14" s="27" t="s">
        <v>1</v>
      </c>
      <c r="U14" s="30" t="str">
        <f>IF(AO$9="","",AM$9)</f>
        <v/>
      </c>
      <c r="V14" s="26" t="str">
        <f t="shared" si="19"/>
        <v/>
      </c>
      <c r="W14" s="27" t="str">
        <f>IF(AM$10="","",AO$10)</f>
        <v/>
      </c>
      <c r="X14" s="27" t="s">
        <v>1</v>
      </c>
      <c r="Y14" s="30" t="str">
        <f>IF(AO$10="","",AM$10)</f>
        <v/>
      </c>
      <c r="Z14" s="26" t="str">
        <f t="shared" si="20"/>
        <v/>
      </c>
      <c r="AA14" s="27" t="str">
        <f>IF(AM$11="","",AO$11)</f>
        <v/>
      </c>
      <c r="AB14" s="27" t="s">
        <v>1</v>
      </c>
      <c r="AC14" s="30" t="str">
        <f>IF(AO$11="","",AM$11)</f>
        <v/>
      </c>
      <c r="AD14" s="26" t="str">
        <f>IF(AE14="","",IF(AE14-AG14&gt;0,"○",IF(AE14-AG14&lt;0,"●",IF(AE14-AG14=0,"△","?"))))</f>
        <v/>
      </c>
      <c r="AE14" s="27" t="str">
        <f>IF(AM$12="","",AO$12)</f>
        <v/>
      </c>
      <c r="AF14" s="27" t="s">
        <v>1</v>
      </c>
      <c r="AG14" s="30" t="str">
        <f>IF(AO$12="","",AM$12)</f>
        <v/>
      </c>
      <c r="AH14" s="26" t="str">
        <f>IF(AI14="","",IF(AI14-AK14&gt;0,"○",IF(AI14-AK14&lt;0,"●",IF(AI14-AK14=0,"△","?"))))</f>
        <v/>
      </c>
      <c r="AI14" s="27" t="str">
        <f>IF(AM$13="","",AO$13)</f>
        <v/>
      </c>
      <c r="AJ14" s="27" t="s">
        <v>1</v>
      </c>
      <c r="AK14" s="30" t="str">
        <f>IF(AO$13="","",AM$13)</f>
        <v/>
      </c>
      <c r="AL14" s="165" t="s">
        <v>17</v>
      </c>
      <c r="AM14" s="166"/>
      <c r="AN14" s="166"/>
      <c r="AO14" s="167"/>
      <c r="AP14" s="26" t="str">
        <f t="shared" si="6"/>
        <v/>
      </c>
      <c r="AQ14" s="29"/>
      <c r="AR14" s="27" t="s">
        <v>1</v>
      </c>
      <c r="AS14" s="28"/>
      <c r="AT14" s="26" t="str">
        <f t="shared" si="7"/>
        <v/>
      </c>
      <c r="AU14" s="29"/>
      <c r="AV14" s="27" t="s">
        <v>1</v>
      </c>
      <c r="AW14" s="28"/>
      <c r="AX14" s="31">
        <f>IF(A14="","",COUNTIF($B14:$AW14,"○"))</f>
        <v>0</v>
      </c>
      <c r="AY14" s="31">
        <f>IF(A14="","",COUNTIF($B14:$AW14,"△"))</f>
        <v>0</v>
      </c>
      <c r="AZ14" s="31">
        <f>IF(A14="","",COUNTIF($B14:$AW14,"●"))</f>
        <v>0</v>
      </c>
      <c r="BA14" s="31">
        <f>IF(A14="","",((COUNTIF($B14:$AW14,"○")*3)+(COUNTIF($B14:$AW14,"△"))))</f>
        <v>0</v>
      </c>
      <c r="BB14" s="31">
        <f>IF(A14="","",SUM(C14,G14,K14,O14,S14,W14,AA14,AE14,AI14,AM14,AQ14,AU14))</f>
        <v>0</v>
      </c>
      <c r="BC14" s="31">
        <f>IF(A14="","",SUM(E14,I14,M14,Q14,U14,Y14,AC14,AG14,AK14,AO14,AS14,AW14))</f>
        <v>0</v>
      </c>
      <c r="BD14" s="31">
        <f>IF(A14="","",BB14-BC14)</f>
        <v>0</v>
      </c>
      <c r="BE14" s="31"/>
      <c r="BF14" s="22"/>
    </row>
    <row r="15" spans="1:58" ht="36.75" hidden="1" customHeight="1" x14ac:dyDescent="0.1">
      <c r="A15" s="21">
        <f>'[1]8チーム対戦カード'!BQ10</f>
        <v>0</v>
      </c>
      <c r="B15" s="26" t="str">
        <f t="shared" si="1"/>
        <v/>
      </c>
      <c r="C15" s="27" t="str">
        <f>IF(AQ5="","",AS5)</f>
        <v/>
      </c>
      <c r="D15" s="27" t="s">
        <v>1</v>
      </c>
      <c r="E15" s="30" t="str">
        <f>IF(AS$5="","",AQ$5)</f>
        <v/>
      </c>
      <c r="F15" s="26" t="str">
        <f>IF(G15="","",IF(G15-I15&gt;0,"○",IF(G15-I15&lt;0,"●",IF(G15-I15=0,"△","?"))))</f>
        <v/>
      </c>
      <c r="G15" s="27" t="str">
        <f>IF(AQ$6="","",AS$6)</f>
        <v/>
      </c>
      <c r="H15" s="27" t="s">
        <v>1</v>
      </c>
      <c r="I15" s="30" t="str">
        <f>IF(AS$6="","",AQ$6)</f>
        <v/>
      </c>
      <c r="J15" s="26" t="str">
        <f t="shared" si="16"/>
        <v/>
      </c>
      <c r="K15" s="27" t="str">
        <f>IF(AQ$7="","",AS$7)</f>
        <v/>
      </c>
      <c r="L15" s="27" t="s">
        <v>1</v>
      </c>
      <c r="M15" s="30" t="str">
        <f>IF(AS$7="","",AQ$7)</f>
        <v/>
      </c>
      <c r="N15" s="26" t="str">
        <f t="shared" si="17"/>
        <v/>
      </c>
      <c r="O15" s="27" t="str">
        <f>IF(AQ$8="","",AS$8)</f>
        <v/>
      </c>
      <c r="P15" s="27" t="s">
        <v>1</v>
      </c>
      <c r="Q15" s="30" t="str">
        <f>IF(AS$8="","",AQ$8)</f>
        <v/>
      </c>
      <c r="R15" s="26" t="str">
        <f t="shared" si="18"/>
        <v/>
      </c>
      <c r="S15" s="27" t="str">
        <f>IF(AQ$9="","",AS$9)</f>
        <v/>
      </c>
      <c r="T15" s="27" t="s">
        <v>1</v>
      </c>
      <c r="U15" s="30" t="str">
        <f>IF(AS$9="","",AQ$9)</f>
        <v/>
      </c>
      <c r="V15" s="26" t="str">
        <f t="shared" si="19"/>
        <v/>
      </c>
      <c r="W15" s="27" t="str">
        <f>IF(AQ$10="","",AS$10)</f>
        <v/>
      </c>
      <c r="X15" s="27" t="s">
        <v>1</v>
      </c>
      <c r="Y15" s="30" t="str">
        <f>IF(AS$10="","",AQ$10)</f>
        <v/>
      </c>
      <c r="Z15" s="26" t="str">
        <f t="shared" si="20"/>
        <v/>
      </c>
      <c r="AA15" s="27" t="str">
        <f>IF(AQ$11="","",AS$11)</f>
        <v/>
      </c>
      <c r="AB15" s="27" t="s">
        <v>1</v>
      </c>
      <c r="AC15" s="30" t="str">
        <f>IF(AS$11="","",AQ$11)</f>
        <v/>
      </c>
      <c r="AD15" s="26" t="str">
        <f>IF(AE15="","",IF(AE15-AG15&gt;0,"○",IF(AE15-AG15&lt;0,"●",IF(AE15-AG15=0,"△","?"))))</f>
        <v/>
      </c>
      <c r="AE15" s="27" t="str">
        <f>IF(AQ$12="","",AS$12)</f>
        <v/>
      </c>
      <c r="AF15" s="27" t="s">
        <v>1</v>
      </c>
      <c r="AG15" s="30" t="str">
        <f>IF(AS$12="","",AQ$12)</f>
        <v/>
      </c>
      <c r="AH15" s="26" t="str">
        <f>IF(AI15="","",IF(AI15-AK15&gt;0,"○",IF(AI15-AK15&lt;0,"●",IF(AI15-AK15=0,"△","?"))))</f>
        <v/>
      </c>
      <c r="AI15" s="27" t="str">
        <f>IF(AQ$13="","",AS$13)</f>
        <v/>
      </c>
      <c r="AJ15" s="27" t="s">
        <v>1</v>
      </c>
      <c r="AK15" s="30" t="str">
        <f>IF(AS$13="","",AQ$13)</f>
        <v/>
      </c>
      <c r="AL15" s="26" t="str">
        <f>IF(AM15="","",IF(AM15-AO15&gt;0,"○",IF(AM15-AO15&lt;0,"●",IF(AM15-AO15=0,"△","?"))))</f>
        <v/>
      </c>
      <c r="AM15" s="27" t="str">
        <f>IF(AQ$14="","",AS$14)</f>
        <v/>
      </c>
      <c r="AN15" s="27" t="s">
        <v>1</v>
      </c>
      <c r="AO15" s="30" t="str">
        <f>IF(AS$14="","",AQ$14)</f>
        <v/>
      </c>
      <c r="AP15" s="165" t="s">
        <v>17</v>
      </c>
      <c r="AQ15" s="166"/>
      <c r="AR15" s="166"/>
      <c r="AS15" s="167"/>
      <c r="AT15" s="26" t="str">
        <f t="shared" si="7"/>
        <v/>
      </c>
      <c r="AU15" s="29"/>
      <c r="AV15" s="27" t="s">
        <v>1</v>
      </c>
      <c r="AW15" s="28"/>
      <c r="AX15" s="31">
        <f>IF(A15="","",COUNTIF($B15:$AW15,"○"))</f>
        <v>0</v>
      </c>
      <c r="AY15" s="31">
        <f>IF(A15="","",COUNTIF($B15:$AW15,"△"))</f>
        <v>0</v>
      </c>
      <c r="AZ15" s="31">
        <f>IF(A15="","",COUNTIF($B15:$AW15,"●"))</f>
        <v>0</v>
      </c>
      <c r="BA15" s="31">
        <f>IF(A15="","",((COUNTIF($B15:$AW15,"○")*3)+(COUNTIF($B15:$AW15,"△"))))</f>
        <v>0</v>
      </c>
      <c r="BB15" s="31">
        <f>IF(A15="","",SUM(C15,G15,K15,O15,S15,W15,AA15,AE15,AI15,AM15,AQ15,AU15))</f>
        <v>0</v>
      </c>
      <c r="BC15" s="31">
        <f>IF(A15="","",SUM(E15,I15,M15,Q15,U15,Y15,AC15,AG15,AK15,AO15,AS15,AW15))</f>
        <v>0</v>
      </c>
      <c r="BD15" s="31">
        <f>IF(A15="","",BB15-BC15)</f>
        <v>0</v>
      </c>
      <c r="BE15" s="31"/>
      <c r="BF15" s="22"/>
    </row>
    <row r="16" spans="1:58" ht="36.75" hidden="1" customHeight="1" x14ac:dyDescent="0.1">
      <c r="A16" s="21">
        <f>'[1]8チーム対戦カード'!BR10</f>
        <v>0</v>
      </c>
      <c r="B16" s="26" t="str">
        <f t="shared" si="1"/>
        <v/>
      </c>
      <c r="C16" s="27" t="str">
        <f>IF(AU$5="","",AW$5)</f>
        <v/>
      </c>
      <c r="D16" s="27" t="s">
        <v>1</v>
      </c>
      <c r="E16" s="30" t="str">
        <f>IF(AW$5="","",AU$5)</f>
        <v/>
      </c>
      <c r="F16" s="26" t="str">
        <f>IF(G16="","",IF(G16-I16&gt;0,"○",IF(G16-I16&lt;0,"●",IF(G16-I16=0,"△","?"))))</f>
        <v/>
      </c>
      <c r="G16" s="27" t="str">
        <f>IF(AU$6="","",AW$6)</f>
        <v/>
      </c>
      <c r="H16" s="27" t="s">
        <v>1</v>
      </c>
      <c r="I16" s="30" t="str">
        <f>IF(AW$6="","",AU$6)</f>
        <v/>
      </c>
      <c r="J16" s="26" t="str">
        <f t="shared" si="16"/>
        <v/>
      </c>
      <c r="K16" s="27" t="str">
        <f>IF(AU$7="","",AW$7)</f>
        <v/>
      </c>
      <c r="L16" s="27" t="s">
        <v>1</v>
      </c>
      <c r="M16" s="30" t="str">
        <f>IF(AW$7="","",AU$7)</f>
        <v/>
      </c>
      <c r="N16" s="26" t="str">
        <f t="shared" si="17"/>
        <v/>
      </c>
      <c r="O16" s="27" t="str">
        <f>IF(AU$8="","",AW$8)</f>
        <v/>
      </c>
      <c r="P16" s="27" t="s">
        <v>1</v>
      </c>
      <c r="Q16" s="30" t="str">
        <f>IF(AW$8="","",AU$8)</f>
        <v/>
      </c>
      <c r="R16" s="26" t="str">
        <f t="shared" si="18"/>
        <v/>
      </c>
      <c r="S16" s="27" t="str">
        <f>IF(AU$9="","",AW$9)</f>
        <v/>
      </c>
      <c r="T16" s="27" t="s">
        <v>1</v>
      </c>
      <c r="U16" s="30" t="str">
        <f>IF(AW$9="","",AU$9)</f>
        <v/>
      </c>
      <c r="V16" s="26" t="str">
        <f t="shared" si="19"/>
        <v/>
      </c>
      <c r="W16" s="27" t="str">
        <f>IF(AU$10="","",AW$10)</f>
        <v/>
      </c>
      <c r="X16" s="27" t="s">
        <v>1</v>
      </c>
      <c r="Y16" s="30" t="str">
        <f>IF(AW$10="","",AU$10)</f>
        <v/>
      </c>
      <c r="Z16" s="26" t="str">
        <f t="shared" si="20"/>
        <v/>
      </c>
      <c r="AA16" s="27" t="str">
        <f>IF(AU$11="","",AW$11)</f>
        <v/>
      </c>
      <c r="AB16" s="27" t="s">
        <v>1</v>
      </c>
      <c r="AC16" s="30" t="str">
        <f>IF(AW$11="","",AU$11)</f>
        <v/>
      </c>
      <c r="AD16" s="26" t="str">
        <f>IF(AE16="","",IF(AE16-AG16&gt;0,"○",IF(AE16-AG16&lt;0,"●",IF(AE16-AG16=0,"△","?"))))</f>
        <v/>
      </c>
      <c r="AE16" s="27" t="str">
        <f>IF(AU$12="","",AW$12)</f>
        <v/>
      </c>
      <c r="AF16" s="27" t="s">
        <v>1</v>
      </c>
      <c r="AG16" s="30" t="str">
        <f>IF(AW$12="","",AU$12)</f>
        <v/>
      </c>
      <c r="AH16" s="26" t="str">
        <f>IF(AI16="","",IF(AI16-AK16&gt;0,"○",IF(AI16-AK16&lt;0,"●",IF(AI16-AK16=0,"△","?"))))</f>
        <v/>
      </c>
      <c r="AI16" s="27" t="str">
        <f>IF(AU$13="","",AW$13)</f>
        <v/>
      </c>
      <c r="AJ16" s="27" t="s">
        <v>1</v>
      </c>
      <c r="AK16" s="30" t="str">
        <f>IF(AW$13="","",AU$13)</f>
        <v/>
      </c>
      <c r="AL16" s="26" t="str">
        <f>IF(AM16="","",IF(AM16-AO16&gt;0,"○",IF(AM16-AO16&lt;0,"●",IF(AM16-AO16=0,"△","?"))))</f>
        <v/>
      </c>
      <c r="AM16" s="27" t="str">
        <f>IF(AU$14="","",AW$14)</f>
        <v/>
      </c>
      <c r="AN16" s="27" t="s">
        <v>1</v>
      </c>
      <c r="AO16" s="30" t="str">
        <f>IF(AW$14="","",AU$14)</f>
        <v/>
      </c>
      <c r="AP16" s="26" t="str">
        <f>IF(AQ16="","",IF(AQ16-AS16&gt;0,"○",IF(AQ16-AS16&lt;0,"●",IF(AQ16-AS16=0,"△","?"))))</f>
        <v/>
      </c>
      <c r="AQ16" s="27" t="str">
        <f>IF(AU$15="","",AW$15)</f>
        <v/>
      </c>
      <c r="AR16" s="27" t="s">
        <v>1</v>
      </c>
      <c r="AS16" s="30" t="str">
        <f>IF(AW$15="","",AU$15)</f>
        <v/>
      </c>
      <c r="AT16" s="165" t="s">
        <v>17</v>
      </c>
      <c r="AU16" s="166"/>
      <c r="AV16" s="166"/>
      <c r="AW16" s="167"/>
      <c r="AX16" s="31">
        <f>IF(A16="","",COUNTIF($B16:$AW16,"○"))</f>
        <v>0</v>
      </c>
      <c r="AY16" s="31">
        <f>IF(A16="","",COUNTIF($B16:$AW16,"△"))</f>
        <v>0</v>
      </c>
      <c r="AZ16" s="31">
        <f>IF(A16="","",COUNTIF($B16:$AW16,"●"))</f>
        <v>0</v>
      </c>
      <c r="BA16" s="31">
        <f>IF(A16="","",((COUNTIF($B16:$AW16,"○")*3)+(COUNTIF($B16:$AW16,"△"))))</f>
        <v>0</v>
      </c>
      <c r="BB16" s="31">
        <f>IF(A16="","",SUM(C16,G16,K16,O16,S16,W16,AA16,AE16,AI16,AM16,AQ16,AU16))</f>
        <v>0</v>
      </c>
      <c r="BC16" s="31">
        <f>IF(A16="","",SUM(E16,I16,M16,Q16,U16,Y16,AC16,AG16,AK16,AO16,AS16,AW16))</f>
        <v>0</v>
      </c>
      <c r="BD16" s="31">
        <f>IF(A16="","",BB16-BC16)</f>
        <v>0</v>
      </c>
      <c r="BE16" s="31"/>
      <c r="BF16" s="22">
        <f>IF(A16="","",BA16*100000+(100+BD16)*100+BB16)</f>
        <v>10000</v>
      </c>
    </row>
    <row r="18" spans="1:10" x14ac:dyDescent="0.1">
      <c r="A18" s="23"/>
      <c r="B18" s="20" t="s">
        <v>54</v>
      </c>
      <c r="J18" s="24" t="s">
        <v>26</v>
      </c>
    </row>
    <row r="19" spans="1:10" x14ac:dyDescent="0.1">
      <c r="A19" s="25"/>
      <c r="B19" s="19" t="s">
        <v>55</v>
      </c>
      <c r="J19" s="24" t="s">
        <v>28</v>
      </c>
    </row>
    <row r="20" spans="1:10" x14ac:dyDescent="0.1">
      <c r="J20" s="24" t="s">
        <v>25</v>
      </c>
    </row>
  </sheetData>
  <mergeCells count="35">
    <mergeCell ref="AT16:AW16"/>
    <mergeCell ref="B5:E5"/>
    <mergeCell ref="F6:I6"/>
    <mergeCell ref="J7:M7"/>
    <mergeCell ref="N8:Q8"/>
    <mergeCell ref="R9:U9"/>
    <mergeCell ref="V10:Y10"/>
    <mergeCell ref="Z11:AC11"/>
    <mergeCell ref="AD12:AG12"/>
    <mergeCell ref="AH13:AK13"/>
    <mergeCell ref="AL14:AO14"/>
    <mergeCell ref="AP15:AS15"/>
    <mergeCell ref="AT4:AW4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X3:AZ3"/>
    <mergeCell ref="BA3:BE3"/>
    <mergeCell ref="B2:G2"/>
    <mergeCell ref="H2:K2"/>
    <mergeCell ref="L2:O2"/>
    <mergeCell ref="P2:S2"/>
    <mergeCell ref="AD2:AG2"/>
    <mergeCell ref="AX2:AY2"/>
    <mergeCell ref="AZ2:BA2"/>
    <mergeCell ref="BC2:BE2"/>
    <mergeCell ref="T2:AC2"/>
  </mergeCells>
  <phoneticPr fontId="22"/>
  <conditionalFormatting sqref="BE5:BE16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23622047244094491" right="0.23622047244094491" top="0.74803149606299213" bottom="0.74803149606299213" header="0.31496062992125984" footer="0.31496062992125984"/>
  <pageSetup paperSize="9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対戦カード</vt:lpstr>
      <vt:lpstr>９チーム星取表</vt:lpstr>
      <vt:lpstr>8チーム星取表</vt:lpstr>
      <vt:lpstr>8チーム星取表!Print_Area</vt:lpstr>
      <vt:lpstr>９チーム星取表!Print_Area</vt:lpstr>
      <vt:lpstr>対戦カード!Print_Area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江頭　孝男</dc:creator>
  <cp:lastModifiedBy>事務局 小倉南フットボールクラブ</cp:lastModifiedBy>
  <cp:lastPrinted>2025-08-06T03:11:06Z</cp:lastPrinted>
  <dcterms:created xsi:type="dcterms:W3CDTF">2013-05-14T10:32:30Z</dcterms:created>
  <dcterms:modified xsi:type="dcterms:W3CDTF">2025-08-16T21:56:40Z</dcterms:modified>
</cp:coreProperties>
</file>